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ong\Desktop\"/>
    </mc:Choice>
  </mc:AlternateContent>
  <bookViews>
    <workbookView xWindow="0" yWindow="0" windowWidth="28800" windowHeight="12390" activeTab="1"/>
  </bookViews>
  <sheets>
    <sheet name="머리말" sheetId="4" r:id="rId1"/>
    <sheet name="작업계획서 양식" sheetId="1" r:id="rId2"/>
    <sheet name="참고" sheetId="3" r:id="rId3"/>
    <sheet name="입력데이터" sheetId="2" r:id="rId4"/>
  </sheets>
  <definedNames>
    <definedName name="jhjkjj">#REF!</definedName>
    <definedName name="_xlnm.Print_Area" localSheetId="0">머리말!$A$1:$H$141</definedName>
    <definedName name="_xlnm.Print_Area" localSheetId="1">'작업계획서 양식'!$A$1:$AM$115</definedName>
    <definedName name="_xlnm.Print_Area" localSheetId="2">참고!$B$3:$K$122</definedName>
    <definedName name="검사여부">#REF!</definedName>
    <definedName name="선택">#REF!</definedName>
    <definedName name="ㅇㄻㄴㅇㄹㄴ">#REF!</definedName>
    <definedName name="판정결과">#REF!</definedName>
  </definedNames>
  <calcPr calcId="152511"/>
</workbook>
</file>

<file path=xl/calcChain.xml><?xml version="1.0" encoding="utf-8"?>
<calcChain xmlns="http://schemas.openxmlformats.org/spreadsheetml/2006/main">
  <c r="AK26" i="1" l="1"/>
  <c r="AK25" i="1"/>
  <c r="H36" i="1"/>
  <c r="S4" i="2" s="1"/>
  <c r="AK31" i="1"/>
  <c r="AH31" i="1"/>
  <c r="AK29" i="1"/>
  <c r="AH29" i="1"/>
  <c r="AH23" i="1"/>
  <c r="AH24" i="1"/>
  <c r="AH22" i="1"/>
  <c r="U46" i="1" s="1"/>
  <c r="AE19" i="1"/>
  <c r="AB19" i="1"/>
  <c r="Y23" i="1" s="1"/>
  <c r="AK23" i="1" s="1"/>
  <c r="AU18" i="1"/>
  <c r="H35" i="1" l="1"/>
  <c r="S3" i="2" s="1"/>
  <c r="Y22" i="1"/>
  <c r="AK22" i="1" s="1"/>
  <c r="Y24" i="1"/>
  <c r="AK24" i="1" s="1"/>
  <c r="AI46" i="1"/>
  <c r="Q47" i="1"/>
  <c r="AK37" i="1" l="1"/>
  <c r="Q37" i="1" l="1"/>
  <c r="AC47" i="1" l="1"/>
  <c r="AD37" i="1"/>
  <c r="AF48" i="1"/>
  <c r="X37" i="1"/>
  <c r="Q38" i="1" l="1"/>
  <c r="Q39" i="1" s="1"/>
  <c r="AN47" i="1"/>
  <c r="AN48" i="1"/>
  <c r="AG61" i="1" l="1"/>
  <c r="AG62" i="1" s="1"/>
  <c r="AC61" i="1"/>
  <c r="AC62" i="1" s="1"/>
  <c r="Y61" i="1"/>
  <c r="Y62" i="1" s="1"/>
  <c r="U61" i="1"/>
  <c r="U62" i="1" s="1"/>
  <c r="Q61" i="1"/>
  <c r="Q62" i="1" s="1"/>
  <c r="M61" i="1"/>
  <c r="M62" i="1" s="1"/>
  <c r="I61" i="1"/>
  <c r="I62" i="1" s="1"/>
  <c r="AJ38" i="1" l="1"/>
  <c r="AJ39" i="1"/>
  <c r="AG47" i="1" l="1"/>
  <c r="AQ47" i="1" s="1"/>
</calcChain>
</file>

<file path=xl/comments1.xml><?xml version="1.0" encoding="utf-8"?>
<comments xmlns="http://schemas.openxmlformats.org/spreadsheetml/2006/main">
  <authors>
    <author>Windows 사용자</author>
    <author>user</author>
  </authors>
  <commentList>
    <comment ref="E5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O5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E6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N10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X10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G11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P11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E15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U18" authorId="0" shapeId="0">
      <text/>
    </comment>
    <comment ref="A19" authorId="1" shapeId="0">
      <text>
        <r>
          <rPr>
            <b/>
            <sz val="9"/>
            <color indexed="81"/>
            <rFont val="Tahoma"/>
            <family val="2"/>
          </rPr>
          <t>[</t>
        </r>
        <r>
          <rPr>
            <b/>
            <sz val="9"/>
            <color indexed="81"/>
            <rFont val="돋움"/>
            <family val="3"/>
            <charset val="129"/>
          </rPr>
          <t>작성대상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타워크레인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하이드로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크레인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크롤러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크레인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카고크레인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</text>
    </comment>
    <comment ref="V19" authorId="1" shapeId="0">
      <text>
        <r>
          <rPr>
            <b/>
            <sz val="9"/>
            <color indexed="81"/>
            <rFont val="돋움"/>
            <family val="3"/>
            <charset val="129"/>
          </rPr>
          <t>크레인류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정격하중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자동입력됨</t>
        </r>
      </text>
    </comment>
    <comment ref="AB19" authorId="0" shapeId="0">
      <text>
        <r>
          <rPr>
            <b/>
            <sz val="9"/>
            <color indexed="81"/>
            <rFont val="돋움"/>
            <family val="3"/>
            <charset val="129"/>
          </rPr>
          <t>크레인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타이어식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크롤러식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카고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금지</t>
        </r>
        <r>
          <rPr>
            <b/>
            <sz val="9"/>
            <color indexed="81"/>
            <rFont val="Tahoma"/>
            <family val="2"/>
          </rPr>
          <t xml:space="preserve">.
</t>
        </r>
      </text>
    </comment>
    <comment ref="A22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E22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I22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M22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V22" authorId="0" shapeId="0">
      <text>
        <r>
          <rPr>
            <b/>
            <sz val="9"/>
            <color indexed="81"/>
            <rFont val="돋움"/>
            <family val="3"/>
            <charset val="129"/>
          </rPr>
          <t>① 크레인류 : 제원표 찾아서 직접입력
② 굴착기 : "None" 또는 "-"입력</t>
        </r>
      </text>
    </comment>
    <comment ref="Y22" authorId="0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B22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H22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K22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V23" authorId="0" shapeId="0">
      <text>
        <r>
          <rPr>
            <b/>
            <sz val="9"/>
            <color indexed="81"/>
            <rFont val="돋움"/>
            <family val="3"/>
            <charset val="129"/>
          </rPr>
          <t>① 크레인류 : 제원표 찾아서 직접입력
② 굴착기 : "None" 또는 "-"입력</t>
        </r>
      </text>
    </comment>
    <comment ref="Y23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H23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K23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V24" authorId="0" shapeId="0">
      <text>
        <r>
          <rPr>
            <b/>
            <sz val="9"/>
            <color indexed="81"/>
            <rFont val="돋움"/>
            <family val="3"/>
            <charset val="129"/>
          </rPr>
          <t>① 크레인류 : 제원표 찾아서 직접입력
② 굴착기 : "None" 또는 "-"입력</t>
        </r>
      </text>
    </comment>
    <comment ref="Y24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H24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K24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V25" authorId="0" shapeId="0">
      <text>
        <r>
          <rPr>
            <b/>
            <sz val="9"/>
            <color indexed="81"/>
            <rFont val="돋움"/>
            <family val="3"/>
            <charset val="129"/>
          </rPr>
          <t>① 크레인류 : 제원표 찾아서 직접입력
② 굴착기 : "None" 또는 "-"입력</t>
        </r>
      </text>
    </comment>
    <comment ref="Y25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H25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K25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V26" authorId="0" shapeId="0">
      <text>
        <r>
          <rPr>
            <b/>
            <sz val="9"/>
            <color indexed="81"/>
            <rFont val="돋움"/>
            <family val="3"/>
            <charset val="129"/>
          </rPr>
          <t>① 크레인류 : 제원표 찾아서 직접입력
② 굴착기 : "None" 또는 "-"입력</t>
        </r>
      </text>
    </comment>
    <comment ref="Y26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H26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K26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27" authorId="1" shapeId="0">
      <text>
        <r>
          <rPr>
            <b/>
            <sz val="9"/>
            <color indexed="81"/>
            <rFont val="Tahoma"/>
            <family val="2"/>
          </rPr>
          <t>[</t>
        </r>
        <r>
          <rPr>
            <b/>
            <sz val="9"/>
            <color indexed="81"/>
            <rFont val="돋움"/>
            <family val="3"/>
            <charset val="129"/>
          </rPr>
          <t>작성대상</t>
        </r>
        <r>
          <rPr>
            <b/>
            <sz val="9"/>
            <color indexed="81"/>
            <rFont val="Tahoma"/>
            <family val="2"/>
          </rPr>
          <t xml:space="preserve">] </t>
        </r>
        <r>
          <rPr>
            <b/>
            <sz val="9"/>
            <color indexed="81"/>
            <rFont val="돋움"/>
            <family val="3"/>
            <charset val="129"/>
          </rPr>
          <t>굴착기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항타기만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</text>
    </comment>
    <comment ref="E28" authorId="1" shapeId="0">
      <text>
        <r>
          <rPr>
            <b/>
            <sz val="9"/>
            <color indexed="81"/>
            <rFont val="돋움"/>
            <family val="3"/>
            <charset val="129"/>
          </rPr>
          <t>크레인류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정격하중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사용한계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자동입력됨
굴착기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최대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인양능력을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우측칸에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I28" authorId="1" shapeId="0">
      <text>
        <r>
          <rPr>
            <b/>
            <sz val="9"/>
            <color indexed="81"/>
            <rFont val="돋움"/>
            <family val="3"/>
            <charset val="129"/>
          </rPr>
          <t>크레인류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적용하지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아니함
굴착기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최소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인양능력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우측칸에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E29" authorId="1" shapeId="0">
      <text>
        <r>
          <rPr>
            <b/>
            <sz val="9"/>
            <color indexed="81"/>
            <rFont val="돋움"/>
            <family val="3"/>
            <charset val="129"/>
          </rPr>
          <t>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안쪽으로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지면에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가까이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상태로서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운전원이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보유한</t>
        </r>
        <r>
          <rPr>
            <b/>
            <sz val="9"/>
            <color indexed="81"/>
            <rFont val="Tahoma"/>
            <family val="2"/>
          </rPr>
          <t xml:space="preserve"> Manual</t>
        </r>
        <r>
          <rPr>
            <b/>
            <sz val="9"/>
            <color indexed="81"/>
            <rFont val="돋움"/>
            <family val="3"/>
            <charset val="129"/>
          </rPr>
          <t>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찾아서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
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매뉴얼에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하중표가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버킷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퀵커플러에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후크가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원제작품에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부착되지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양중불가</t>
        </r>
      </text>
    </comment>
    <comment ref="I29" authorId="1" shapeId="0">
      <text>
        <r>
          <rPr>
            <b/>
            <sz val="9"/>
            <color indexed="81"/>
            <rFont val="돋움"/>
            <family val="3"/>
            <charset val="129"/>
          </rPr>
          <t>붐을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쪽으로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지면에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멀리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상태로서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운전원이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보유한</t>
        </r>
        <r>
          <rPr>
            <b/>
            <sz val="9"/>
            <color indexed="81"/>
            <rFont val="Tahoma"/>
            <family val="2"/>
          </rPr>
          <t xml:space="preserve"> Manual</t>
        </r>
        <r>
          <rPr>
            <b/>
            <sz val="9"/>
            <color indexed="81"/>
            <rFont val="돋움"/>
            <family val="3"/>
            <charset val="129"/>
          </rPr>
          <t>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찾아서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
주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매뉴얼에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하중표가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버킷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퀵커플러에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후크가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원제작품에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부착되지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양중불가</t>
        </r>
      </text>
    </comment>
    <comment ref="M29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R29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V29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Z29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C29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H29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K29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H31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K31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H35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N35" authorId="1" shapeId="0">
      <text>
        <r>
          <rPr>
            <b/>
            <sz val="9"/>
            <color indexed="81"/>
            <rFont val="돋움"/>
            <family val="3"/>
            <charset val="129"/>
          </rPr>
          <t>좌측의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크레인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백호의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양중작업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선택</t>
        </r>
      </text>
    </comment>
    <comment ref="H36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K36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Q37" authorId="0" shapeId="0">
      <text>
        <r>
          <rPr>
            <b/>
            <sz val="9"/>
            <color indexed="81"/>
            <rFont val="돋움"/>
            <family val="3"/>
            <charset val="129"/>
          </rPr>
          <t>자동입력</t>
        </r>
      </text>
    </comment>
    <comment ref="X37" authorId="0" shapeId="0">
      <text>
        <r>
          <rPr>
            <b/>
            <sz val="9"/>
            <color indexed="81"/>
            <rFont val="돋움"/>
            <family val="3"/>
            <charset val="129"/>
          </rPr>
          <t>자동입력</t>
        </r>
      </text>
    </comment>
    <comment ref="AD37" authorId="0" shapeId="0">
      <text>
        <r>
          <rPr>
            <b/>
            <sz val="9"/>
            <color indexed="81"/>
            <rFont val="돋움"/>
            <family val="3"/>
            <charset val="129"/>
          </rPr>
          <t>자동입력</t>
        </r>
      </text>
    </comment>
    <comment ref="AK37" authorId="0" shapeId="0">
      <text>
        <r>
          <rPr>
            <b/>
            <sz val="9"/>
            <color indexed="81"/>
            <rFont val="돋움"/>
            <family val="3"/>
            <charset val="129"/>
          </rPr>
          <t>자동입력
슬링벨트</t>
        </r>
        <r>
          <rPr>
            <b/>
            <sz val="9"/>
            <color indexed="81"/>
            <rFont val="Tahoma"/>
            <family val="2"/>
          </rPr>
          <t xml:space="preserve"> : 1 (</t>
        </r>
        <r>
          <rPr>
            <b/>
            <sz val="9"/>
            <color indexed="81"/>
            <rFont val="돋움"/>
            <family val="3"/>
            <charset val="129"/>
          </rPr>
          <t>사용하중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와이어로프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체인</t>
        </r>
        <r>
          <rPr>
            <b/>
            <sz val="9"/>
            <color indexed="81"/>
            <rFont val="Tahoma"/>
            <family val="2"/>
          </rPr>
          <t xml:space="preserve"> : 5 (</t>
        </r>
        <r>
          <rPr>
            <b/>
            <sz val="9"/>
            <color indexed="81"/>
            <rFont val="돋움"/>
            <family val="3"/>
            <charset val="129"/>
          </rPr>
          <t>파단하중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Q38" authorId="1" shapeId="0">
      <text>
        <r>
          <rPr>
            <b/>
            <sz val="9"/>
            <color indexed="81"/>
            <rFont val="돋움"/>
            <family val="3"/>
            <charset val="129"/>
          </rPr>
          <t>하물을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양중하기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줄당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용량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줄수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D38" authorId="0" shapeId="0">
      <text>
        <r>
          <rPr>
            <b/>
            <sz val="9"/>
            <color indexed="81"/>
            <rFont val="돋움"/>
            <family val="3"/>
            <charset val="129"/>
          </rPr>
          <t>실제 사용하는 줄걸이 용구의 용량으로 줄걸이 용구 Data Sheet 참조하여 직접입력
좌측의 '필요 줄걸이 용량(1줄당)'보다 커야 한다.
[호칭하중]
1. 와이어로프, 체인 : 파단강도
2. 슬링벨트 : 사용하중</t>
        </r>
      </text>
    </comment>
    <comment ref="AJ38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Q39" authorId="1" shapeId="0">
      <text>
        <r>
          <rPr>
            <b/>
            <sz val="9"/>
            <color indexed="81"/>
            <rFont val="돋움"/>
            <family val="3"/>
            <charset val="129"/>
          </rPr>
          <t>하물을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양중하기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샤클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개당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용량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무게</t>
        </r>
        <r>
          <rPr>
            <b/>
            <sz val="9"/>
            <color indexed="81"/>
            <rFont val="Tahoma"/>
            <family val="2"/>
          </rPr>
          <t xml:space="preserve"> ÷ </t>
        </r>
        <r>
          <rPr>
            <b/>
            <sz val="9"/>
            <color indexed="81"/>
            <rFont val="돋움"/>
            <family val="3"/>
            <charset val="129"/>
          </rPr>
          <t>줄수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D39" authorId="0" shapeId="0">
      <text>
        <r>
          <rPr>
            <b/>
            <sz val="9"/>
            <color indexed="81"/>
            <rFont val="돋움"/>
            <family val="3"/>
            <charset val="129"/>
          </rPr>
          <t>실제 사용하는 샤클의 용량으로 샤클의 Data Sheet 참조하여 직접입력
좌측의 '필요 샤클용량(1개당)'보다 커야한다.</t>
        </r>
      </text>
    </comment>
    <comment ref="AJ39" authorId="1" shapeId="0">
      <text>
        <r>
          <rPr>
            <b/>
            <sz val="9"/>
            <color indexed="81"/>
            <rFont val="돋움"/>
            <family val="3"/>
            <charset val="129"/>
          </rPr>
          <t>자동계산</t>
        </r>
      </text>
    </comment>
    <comment ref="A40" authorId="1" shapeId="0">
      <text>
        <r>
          <rPr>
            <b/>
            <sz val="9"/>
            <color indexed="81"/>
            <rFont val="돋움"/>
            <family val="3"/>
            <charset val="129"/>
          </rPr>
          <t>산업안전보건기준에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168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변형되어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훅ㆍ샤클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사용금지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③에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제작한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줄걸이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용구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양중함은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구조계산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비파괴검사를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실시해야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함</t>
        </r>
      </text>
    </comment>
    <comment ref="AB40" authorId="1" shapeId="0">
      <text>
        <r>
          <rPr>
            <b/>
            <sz val="9"/>
            <color indexed="81"/>
            <rFont val="돋움"/>
            <family val="3"/>
            <charset val="129"/>
          </rPr>
          <t>양중함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제작한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줄걸이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용구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리프팅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러그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리프팅디바이스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인증마크가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제품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등은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산업안전보건기준에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규칙에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구조계산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비파괴검사를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실시하여야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</text>
    </comment>
    <comment ref="AK40" authorId="1" shapeId="0">
      <text>
        <r>
          <rPr>
            <b/>
            <sz val="9"/>
            <color indexed="81"/>
            <rFont val="돋움"/>
            <family val="3"/>
            <charset val="129"/>
          </rPr>
          <t>양중함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제작한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줄걸이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용구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리프팅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러그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리프팅디바이스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인증마크가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없는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제품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등은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산업안전보건기준에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규칙에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구조계산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비파괴검사를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실시하여야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 </t>
        </r>
      </text>
    </comment>
    <comment ref="I46" authorId="1" shapeId="0">
      <text>
        <r>
          <rPr>
            <b/>
            <sz val="9"/>
            <color indexed="81"/>
            <rFont val="돋움"/>
            <family val="3"/>
            <charset val="129"/>
          </rPr>
          <t>건설기계등록증의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건설기계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무게</t>
        </r>
      </text>
    </comment>
    <comment ref="U46" authorId="1" shapeId="0">
      <text>
        <r>
          <rPr>
            <b/>
            <sz val="9"/>
            <color indexed="81"/>
            <rFont val="Tahoma"/>
            <family val="2"/>
          </rPr>
          <t>360</t>
        </r>
        <r>
          <rPr>
            <b/>
            <sz val="9"/>
            <color indexed="81"/>
            <rFont val="돋움"/>
            <family val="3"/>
            <charset val="129"/>
          </rPr>
          <t>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회전조건을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적용함</t>
        </r>
      </text>
    </comment>
    <comment ref="AC46" authorId="1" shapeId="0">
      <text>
        <r>
          <rPr>
            <b/>
            <sz val="9"/>
            <color indexed="81"/>
            <rFont val="Tahoma"/>
            <family val="2"/>
          </rPr>
          <t>1kN/</t>
        </r>
        <r>
          <rPr>
            <b/>
            <sz val="9"/>
            <color indexed="81"/>
            <rFont val="돋움"/>
            <family val="3"/>
            <charset val="129"/>
          </rPr>
          <t>㎡</t>
        </r>
        <r>
          <rPr>
            <b/>
            <sz val="9"/>
            <color indexed="81"/>
            <rFont val="Tahoma"/>
            <family val="2"/>
          </rPr>
          <t xml:space="preserve">=10^-3MPa
</t>
        </r>
        <r>
          <rPr>
            <b/>
            <sz val="9"/>
            <color indexed="81"/>
            <rFont val="돋움"/>
            <family val="3"/>
            <charset val="129"/>
          </rPr>
          <t>아래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지내력에서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지반의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종류에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평판재하시험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값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M47" authorId="1" shapeId="0">
      <text>
        <r>
          <rPr>
            <b/>
            <sz val="9"/>
            <color indexed="81"/>
            <rFont val="돋움"/>
            <family val="3"/>
            <charset val="129"/>
          </rPr>
          <t>크레인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제원표에서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찾아서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입력하거나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대략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입력한다</t>
        </r>
        <r>
          <rPr>
            <b/>
            <sz val="9"/>
            <color indexed="81"/>
            <rFont val="Tahoma"/>
            <family val="2"/>
          </rPr>
          <t xml:space="preserve">.
</t>
        </r>
      </text>
    </comment>
    <comment ref="AJ47" authorId="1" shapeId="0">
      <text>
        <r>
          <rPr>
            <b/>
            <sz val="9"/>
            <color indexed="81"/>
            <rFont val="Tahoma"/>
            <family val="2"/>
          </rPr>
          <t>KOSHA Guide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최소</t>
        </r>
        <r>
          <rPr>
            <b/>
            <sz val="9"/>
            <color indexed="81"/>
            <rFont val="Tahoma"/>
            <family val="2"/>
          </rPr>
          <t xml:space="preserve"> 22mm</t>
        </r>
        <r>
          <rPr>
            <b/>
            <sz val="9"/>
            <color indexed="81"/>
            <rFont val="돋움"/>
            <family val="3"/>
            <charset val="129"/>
          </rPr>
          <t>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규정함</t>
        </r>
      </text>
    </comment>
    <comment ref="AN47" authorId="1" shapeId="0">
      <text>
        <r>
          <rPr>
            <b/>
            <sz val="9"/>
            <color indexed="81"/>
            <rFont val="돋움"/>
            <family val="3"/>
            <charset val="129"/>
          </rPr>
          <t>지우지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마시오</t>
        </r>
      </text>
    </comment>
    <comment ref="AQ47" authorId="1" shapeId="0">
      <text>
        <r>
          <rPr>
            <b/>
            <sz val="9"/>
            <color indexed="81"/>
            <rFont val="돋움"/>
            <family val="3"/>
            <charset val="129"/>
          </rPr>
          <t>지우지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마시오</t>
        </r>
      </text>
    </comment>
    <comment ref="M48" authorId="1" shapeId="0">
      <text>
        <r>
          <rPr>
            <b/>
            <sz val="9"/>
            <color indexed="81"/>
            <rFont val="돋움"/>
            <family val="3"/>
            <charset val="129"/>
          </rPr>
          <t>크레인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제원표에서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찾아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입력하거나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대략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입력한다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N48" authorId="1" shapeId="0">
      <text>
        <r>
          <rPr>
            <b/>
            <sz val="9"/>
            <color indexed="81"/>
            <rFont val="돋움"/>
            <family val="3"/>
            <charset val="129"/>
          </rPr>
          <t>지우지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마시오</t>
        </r>
      </text>
    </comment>
    <comment ref="A71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T71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72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T72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73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T73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74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T74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75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T75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F77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Z77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D77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I77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H84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Z84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D84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  <comment ref="AI84" authorId="0" shapeId="0">
      <text>
        <r>
          <rPr>
            <b/>
            <sz val="9"/>
            <color indexed="81"/>
            <rFont val="돋움"/>
            <family val="3"/>
            <charset val="129"/>
          </rPr>
          <t>직접입력</t>
        </r>
      </text>
    </comment>
  </commentList>
</comments>
</file>

<file path=xl/sharedStrings.xml><?xml version="1.0" encoding="utf-8"?>
<sst xmlns="http://schemas.openxmlformats.org/spreadsheetml/2006/main" count="525" uniqueCount="360">
  <si>
    <t>검토</t>
    <phoneticPr fontId="1" type="noConversion"/>
  </si>
  <si>
    <t>승인</t>
    <phoneticPr fontId="1" type="noConversion"/>
  </si>
  <si>
    <t>1. 작업개요</t>
    <phoneticPr fontId="1" type="noConversion"/>
  </si>
  <si>
    <t>차량계 건설기계</t>
    <phoneticPr fontId="1" type="noConversion"/>
  </si>
  <si>
    <t>차량계 하역운반기계</t>
    <phoneticPr fontId="1" type="noConversion"/>
  </si>
  <si>
    <t>중량물 취급</t>
    <phoneticPr fontId="1" type="noConversion"/>
  </si>
  <si>
    <t>[건설기계의 종류]</t>
    <phoneticPr fontId="1" type="noConversion"/>
  </si>
  <si>
    <t>협력업체명</t>
    <phoneticPr fontId="1" type="noConversion"/>
  </si>
  <si>
    <t>공종</t>
    <phoneticPr fontId="1" type="noConversion"/>
  </si>
  <si>
    <t>작업내용</t>
    <phoneticPr fontId="1" type="noConversion"/>
  </si>
  <si>
    <t>작성일자</t>
    <phoneticPr fontId="1" type="noConversion"/>
  </si>
  <si>
    <t>작업기간</t>
    <phoneticPr fontId="1" type="noConversion"/>
  </si>
  <si>
    <t>일</t>
    <phoneticPr fontId="1" type="noConversion"/>
  </si>
  <si>
    <t>월</t>
    <phoneticPr fontId="1" type="noConversion"/>
  </si>
  <si>
    <t>년</t>
    <phoneticPr fontId="1" type="noConversion"/>
  </si>
  <si>
    <t>년도</t>
    <phoneticPr fontId="1" type="noConversion"/>
  </si>
  <si>
    <t>~</t>
    <phoneticPr fontId="1" type="noConversion"/>
  </si>
  <si>
    <t>종류</t>
    <phoneticPr fontId="1" type="noConversion"/>
  </si>
  <si>
    <t>모델명</t>
    <phoneticPr fontId="1" type="noConversion"/>
  </si>
  <si>
    <t>용량</t>
    <phoneticPr fontId="1" type="noConversion"/>
  </si>
  <si>
    <t>제작사</t>
    <phoneticPr fontId="1" type="noConversion"/>
  </si>
  <si>
    <t>차량등록번호</t>
    <phoneticPr fontId="1" type="noConversion"/>
  </si>
  <si>
    <t>사용위치</t>
    <phoneticPr fontId="1" type="noConversion"/>
  </si>
  <si>
    <t>사용기간</t>
    <phoneticPr fontId="1" type="noConversion"/>
  </si>
  <si>
    <t>정기검사 유효기간</t>
    <phoneticPr fontId="1" type="noConversion"/>
  </si>
  <si>
    <t>보험 만료기간</t>
    <phoneticPr fontId="1" type="noConversion"/>
  </si>
  <si>
    <t>자율안전검사 여부</t>
    <phoneticPr fontId="1" type="noConversion"/>
  </si>
  <si>
    <t>비파괴검사 여부</t>
    <phoneticPr fontId="1" type="noConversion"/>
  </si>
  <si>
    <t>톤</t>
  </si>
  <si>
    <t>톤</t>
    <phoneticPr fontId="1" type="noConversion"/>
  </si>
  <si>
    <t>㎥</t>
    <phoneticPr fontId="1" type="noConversion"/>
  </si>
  <si>
    <t>m</t>
    <phoneticPr fontId="1" type="noConversion"/>
  </si>
  <si>
    <t>검사</t>
    <phoneticPr fontId="1" type="noConversion"/>
  </si>
  <si>
    <t>유</t>
  </si>
  <si>
    <t>유</t>
    <phoneticPr fontId="1" type="noConversion"/>
  </si>
  <si>
    <t>무</t>
    <phoneticPr fontId="1" type="noConversion"/>
  </si>
  <si>
    <t>형식</t>
    <phoneticPr fontId="1" type="noConversion"/>
  </si>
  <si>
    <t>타이어식</t>
  </si>
  <si>
    <t>타이어식</t>
    <phoneticPr fontId="1" type="noConversion"/>
  </si>
  <si>
    <t>이동식크레인</t>
    <phoneticPr fontId="1" type="noConversion"/>
  </si>
  <si>
    <t>카고크레인</t>
    <phoneticPr fontId="1" type="noConversion"/>
  </si>
  <si>
    <t>타워크레인</t>
  </si>
  <si>
    <t>타워크레인</t>
    <phoneticPr fontId="1" type="noConversion"/>
  </si>
  <si>
    <t>거미크레인</t>
    <phoneticPr fontId="1" type="noConversion"/>
  </si>
  <si>
    <t>굴착기</t>
    <phoneticPr fontId="1" type="noConversion"/>
  </si>
  <si>
    <t>항타기</t>
    <phoneticPr fontId="1" type="noConversion"/>
  </si>
  <si>
    <t>항발기</t>
    <phoneticPr fontId="1" type="noConversion"/>
  </si>
  <si>
    <t>천공기</t>
  </si>
  <si>
    <t>천공기</t>
    <phoneticPr fontId="1" type="noConversion"/>
  </si>
  <si>
    <t>클램셀</t>
    <phoneticPr fontId="1" type="noConversion"/>
  </si>
  <si>
    <t>해상크레인</t>
    <phoneticPr fontId="1" type="noConversion"/>
  </si>
  <si>
    <t>콘크리트펌프카</t>
    <phoneticPr fontId="1" type="noConversion"/>
  </si>
  <si>
    <t>콘크리트믹서트럭</t>
    <phoneticPr fontId="1" type="noConversion"/>
  </si>
  <si>
    <t>모터그레이더</t>
    <phoneticPr fontId="1" type="noConversion"/>
  </si>
  <si>
    <t>스크레이퍼</t>
    <phoneticPr fontId="1" type="noConversion"/>
  </si>
  <si>
    <t>불도저</t>
    <phoneticPr fontId="1" type="noConversion"/>
  </si>
  <si>
    <t>롤러</t>
  </si>
  <si>
    <t>롤러</t>
    <phoneticPr fontId="1" type="noConversion"/>
  </si>
  <si>
    <t>로더</t>
  </si>
  <si>
    <t>로더</t>
    <phoneticPr fontId="1" type="noConversion"/>
  </si>
  <si>
    <t>아스팔트살포기</t>
    <phoneticPr fontId="1" type="noConversion"/>
  </si>
  <si>
    <t>아스팔트피니셔</t>
    <phoneticPr fontId="1" type="noConversion"/>
  </si>
  <si>
    <t>콘크리트피니셔</t>
    <phoneticPr fontId="1" type="noConversion"/>
  </si>
  <si>
    <t>지게차</t>
  </si>
  <si>
    <t>지게차</t>
    <phoneticPr fontId="1" type="noConversion"/>
  </si>
  <si>
    <t>고소작업대(차량탑재형)</t>
    <phoneticPr fontId="1" type="noConversion"/>
  </si>
  <si>
    <t>고소작업대(시저형)</t>
    <phoneticPr fontId="1" type="noConversion"/>
  </si>
  <si>
    <t>고소작업대(붐형)</t>
    <phoneticPr fontId="1" type="noConversion"/>
  </si>
  <si>
    <t>콤팩터</t>
    <phoneticPr fontId="1" type="noConversion"/>
  </si>
  <si>
    <t>래머</t>
    <phoneticPr fontId="1" type="noConversion"/>
  </si>
  <si>
    <t>댐퍼</t>
    <phoneticPr fontId="1" type="noConversion"/>
  </si>
  <si>
    <t>기타</t>
    <phoneticPr fontId="1" type="noConversion"/>
  </si>
  <si>
    <t>면허종류</t>
    <phoneticPr fontId="1" type="noConversion"/>
  </si>
  <si>
    <t>건설기계종류</t>
    <phoneticPr fontId="1" type="noConversion"/>
  </si>
  <si>
    <t>면허증 종류</t>
    <phoneticPr fontId="1" type="noConversion"/>
  </si>
  <si>
    <t>취득일</t>
    <phoneticPr fontId="1" type="noConversion"/>
  </si>
  <si>
    <r>
      <t>불도저</t>
    </r>
    <r>
      <rPr>
        <sz val="8"/>
        <color rgb="FF000000"/>
        <rFont val="맑은 고딕"/>
        <family val="3"/>
        <charset val="129"/>
      </rPr>
      <t>(5</t>
    </r>
    <r>
      <rPr>
        <sz val="8"/>
        <color rgb="FF000000"/>
        <rFont val="Arial"/>
        <family val="2"/>
      </rPr>
      <t>톤 미만</t>
    </r>
    <r>
      <rPr>
        <sz val="8"/>
        <color rgb="FF000000"/>
        <rFont val="맑은 고딕"/>
        <family val="3"/>
        <charset val="129"/>
      </rPr>
      <t>)</t>
    </r>
  </si>
  <si>
    <t>굴삭기</t>
  </si>
  <si>
    <r>
      <t>굴삭기</t>
    </r>
    <r>
      <rPr>
        <sz val="8"/>
        <color rgb="FF000000"/>
        <rFont val="맑은 고딕"/>
        <family val="3"/>
        <charset val="129"/>
      </rPr>
      <t>(3</t>
    </r>
    <r>
      <rPr>
        <sz val="8"/>
        <color rgb="FF000000"/>
        <rFont val="Arial"/>
        <family val="2"/>
      </rPr>
      <t>톤 미만</t>
    </r>
    <r>
      <rPr>
        <sz val="8"/>
        <color rgb="FF000000"/>
        <rFont val="맑은 고딕"/>
        <family val="3"/>
        <charset val="129"/>
      </rPr>
      <t>)</t>
    </r>
  </si>
  <si>
    <r>
      <t>로더</t>
    </r>
    <r>
      <rPr>
        <sz val="8"/>
        <color rgb="FF000000"/>
        <rFont val="맑은 고딕"/>
        <family val="3"/>
        <charset val="129"/>
      </rPr>
      <t>(3</t>
    </r>
    <r>
      <rPr>
        <sz val="8"/>
        <color rgb="FF000000"/>
        <rFont val="Arial"/>
        <family val="2"/>
      </rPr>
      <t>톤 미만</t>
    </r>
    <r>
      <rPr>
        <sz val="8"/>
        <color rgb="FF000000"/>
        <rFont val="맑은 고딕"/>
        <family val="3"/>
        <charset val="129"/>
      </rPr>
      <t>)</t>
    </r>
  </si>
  <si>
    <r>
      <t>로더</t>
    </r>
    <r>
      <rPr>
        <sz val="8"/>
        <color rgb="FF000000"/>
        <rFont val="맑은 고딕"/>
        <family val="3"/>
        <charset val="129"/>
      </rPr>
      <t>(5</t>
    </r>
    <r>
      <rPr>
        <sz val="8"/>
        <color rgb="FF000000"/>
        <rFont val="Arial"/>
        <family val="2"/>
      </rPr>
      <t>톤 미만</t>
    </r>
    <r>
      <rPr>
        <sz val="8"/>
        <color rgb="FF000000"/>
        <rFont val="맑은 고딕"/>
        <family val="3"/>
        <charset val="129"/>
      </rPr>
      <t>)</t>
    </r>
  </si>
  <si>
    <r>
      <t>지게차</t>
    </r>
    <r>
      <rPr>
        <sz val="8"/>
        <color rgb="FF000000"/>
        <rFont val="맑은 고딕"/>
        <family val="3"/>
        <charset val="129"/>
      </rPr>
      <t>(3</t>
    </r>
    <r>
      <rPr>
        <sz val="8"/>
        <color rgb="FF000000"/>
        <rFont val="Arial"/>
        <family val="2"/>
      </rPr>
      <t>톤 미만</t>
    </r>
    <r>
      <rPr>
        <sz val="8"/>
        <color rgb="FF000000"/>
        <rFont val="맑은 고딕"/>
        <family val="3"/>
        <charset val="129"/>
      </rPr>
      <t>)</t>
    </r>
  </si>
  <si>
    <t>기중기</t>
  </si>
  <si>
    <t>이동식 콘크리트 펌프</t>
  </si>
  <si>
    <t>쇄석기</t>
  </si>
  <si>
    <t>공기압축기</t>
  </si>
  <si>
    <r>
      <t>천공기</t>
    </r>
    <r>
      <rPr>
        <sz val="8"/>
        <color rgb="FF000000"/>
        <rFont val="맑은 고딕"/>
        <family val="3"/>
        <charset val="129"/>
      </rPr>
      <t>(5</t>
    </r>
    <r>
      <rPr>
        <sz val="8"/>
        <color rgb="FF000000"/>
        <rFont val="Arial"/>
        <family val="2"/>
      </rPr>
      <t>톤 미만</t>
    </r>
    <r>
      <rPr>
        <sz val="8"/>
        <color rgb="FF000000"/>
        <rFont val="맑은 고딕"/>
        <family val="3"/>
        <charset val="129"/>
      </rPr>
      <t>)</t>
    </r>
  </si>
  <si>
    <t>준설선</t>
  </si>
  <si>
    <r>
      <t>타워크레인</t>
    </r>
    <r>
      <rPr>
        <sz val="8"/>
        <color rgb="FF000000"/>
        <rFont val="맑은 고딕"/>
        <family val="3"/>
        <charset val="129"/>
      </rPr>
      <t>(3</t>
    </r>
    <r>
      <rPr>
        <sz val="8"/>
        <color rgb="FF000000"/>
        <rFont val="Arial"/>
        <family val="2"/>
      </rPr>
      <t>톤 미만</t>
    </r>
    <r>
      <rPr>
        <sz val="8"/>
        <color rgb="FF000000"/>
        <rFont val="맑은 고딕"/>
        <family val="3"/>
        <charset val="129"/>
      </rPr>
      <t>)</t>
    </r>
  </si>
  <si>
    <t>조종사안전교육수료</t>
    <phoneticPr fontId="1" type="noConversion"/>
  </si>
  <si>
    <t>작업지휘자</t>
    <phoneticPr fontId="1" type="noConversion"/>
  </si>
  <si>
    <t>소속</t>
    <phoneticPr fontId="1" type="noConversion"/>
  </si>
  <si>
    <t>연락처</t>
    <phoneticPr fontId="1" type="noConversion"/>
  </si>
  <si>
    <t>010-</t>
    <phoneticPr fontId="1" type="noConversion"/>
  </si>
  <si>
    <t>0000</t>
    <phoneticPr fontId="1" type="noConversion"/>
  </si>
  <si>
    <t>-</t>
    <phoneticPr fontId="1" type="noConversion"/>
  </si>
  <si>
    <t>건설업기초안전보건교육</t>
    <phoneticPr fontId="1" type="noConversion"/>
  </si>
  <si>
    <t>교육</t>
    <phoneticPr fontId="1" type="noConversion"/>
  </si>
  <si>
    <t>비해당</t>
    <phoneticPr fontId="1" type="noConversion"/>
  </si>
  <si>
    <t>운전자 성명</t>
    <phoneticPr fontId="1" type="noConversion"/>
  </si>
  <si>
    <t>×</t>
    <phoneticPr fontId="1" type="noConversion"/>
  </si>
  <si>
    <t>줄걸이 종류</t>
    <phoneticPr fontId="1" type="noConversion"/>
  </si>
  <si>
    <t>와이어로프</t>
    <phoneticPr fontId="1" type="noConversion"/>
  </si>
  <si>
    <t>슬링벨트</t>
    <phoneticPr fontId="1" type="noConversion"/>
  </si>
  <si>
    <t>체인</t>
    <phoneticPr fontId="1" type="noConversion"/>
  </si>
  <si>
    <t>줄걸이 방법</t>
    <phoneticPr fontId="1" type="noConversion"/>
  </si>
  <si>
    <t>모드계수</t>
    <phoneticPr fontId="1" type="noConversion"/>
  </si>
  <si>
    <t>1자 걸이</t>
    <phoneticPr fontId="1" type="noConversion"/>
  </si>
  <si>
    <t>초크걸이</t>
    <phoneticPr fontId="1" type="noConversion"/>
  </si>
  <si>
    <t>U자형 걸이</t>
    <phoneticPr fontId="1" type="noConversion"/>
  </si>
  <si>
    <t>단말고정이음</t>
    <phoneticPr fontId="1" type="noConversion"/>
  </si>
  <si>
    <t>아이스플라이싱</t>
    <phoneticPr fontId="1" type="noConversion"/>
  </si>
  <si>
    <t>웨지소켓</t>
    <phoneticPr fontId="1" type="noConversion"/>
  </si>
  <si>
    <t>클립고정</t>
    <phoneticPr fontId="1" type="noConversion"/>
  </si>
  <si>
    <t>압축고정</t>
    <phoneticPr fontId="1" type="noConversion"/>
  </si>
  <si>
    <t>줄걸이 수</t>
    <phoneticPr fontId="1" type="noConversion"/>
  </si>
  <si>
    <t>줄</t>
    <phoneticPr fontId="1" type="noConversion"/>
  </si>
  <si>
    <t>단말고정방법</t>
    <phoneticPr fontId="1" type="noConversion"/>
  </si>
  <si>
    <t>줄걸이 용구 무게</t>
    <phoneticPr fontId="1" type="noConversion"/>
  </si>
  <si>
    <t>양중함 무게</t>
    <phoneticPr fontId="1" type="noConversion"/>
  </si>
  <si>
    <t>적용안전율</t>
    <phoneticPr fontId="1" type="noConversion"/>
  </si>
  <si>
    <t>이음효율</t>
    <phoneticPr fontId="1" type="noConversion"/>
  </si>
  <si>
    <t>합금고정</t>
    <phoneticPr fontId="1" type="noConversion"/>
  </si>
  <si>
    <t>%</t>
    <phoneticPr fontId="1" type="noConversion"/>
  </si>
  <si>
    <t>적용 줄걸이 용량(1줄당)</t>
    <phoneticPr fontId="1" type="noConversion"/>
  </si>
  <si>
    <t>적용 샤클 용량(1개당)</t>
    <phoneticPr fontId="1" type="noConversion"/>
  </si>
  <si>
    <t>하중계수</t>
    <phoneticPr fontId="1" type="noConversion"/>
  </si>
  <si>
    <t>[단말고정방법]</t>
    <phoneticPr fontId="1" type="noConversion"/>
  </si>
  <si>
    <t>모드 계수</t>
    <phoneticPr fontId="1" type="noConversion"/>
  </si>
  <si>
    <t>지반의 종류</t>
  </si>
  <si>
    <t>판암·편암 등 수성암의 암반</t>
    <phoneticPr fontId="1" type="noConversion"/>
  </si>
  <si>
    <r>
      <t>[지내력] '</t>
    </r>
    <r>
      <rPr>
        <sz val="8"/>
        <color theme="1"/>
        <rFont val="맑은 고딕"/>
        <family val="3"/>
        <charset val="129"/>
        <scheme val="minor"/>
      </rPr>
      <t>건축물의 구조기준 등에 관한 규칙 [별표]8. 지내력'의 단기응력 적용</t>
    </r>
    <phoneticPr fontId="1" type="noConversion"/>
  </si>
  <si>
    <t>경암반 및 
콘크리트 
구조물</t>
    <phoneticPr fontId="1" type="noConversion"/>
  </si>
  <si>
    <t>연암반</t>
    <phoneticPr fontId="1" type="noConversion"/>
  </si>
  <si>
    <t>혈암·토단반 등 
암반</t>
    <phoneticPr fontId="1" type="noConversion"/>
  </si>
  <si>
    <t>자갈</t>
    <phoneticPr fontId="1" type="noConversion"/>
  </si>
  <si>
    <t>자갈과 모래
혼합</t>
    <phoneticPr fontId="1" type="noConversion"/>
  </si>
  <si>
    <t>모래 또는 점토</t>
    <phoneticPr fontId="1" type="noConversion"/>
  </si>
  <si>
    <t>모래섞인 점토 
또는 롬토</t>
    <phoneticPr fontId="1" type="noConversion"/>
  </si>
  <si>
    <t>아우트리거 최대작용하중</t>
    <phoneticPr fontId="1" type="noConversion"/>
  </si>
  <si>
    <t>5. 위험요인 및 안전대책</t>
    <phoneticPr fontId="1" type="noConversion"/>
  </si>
  <si>
    <t>발생가능한 위험요인</t>
    <phoneticPr fontId="1" type="noConversion"/>
  </si>
  <si>
    <t>추락</t>
    <phoneticPr fontId="1" type="noConversion"/>
  </si>
  <si>
    <t>낙하</t>
    <phoneticPr fontId="1" type="noConversion"/>
  </si>
  <si>
    <t>전도</t>
    <phoneticPr fontId="1" type="noConversion"/>
  </si>
  <si>
    <t>협착</t>
    <phoneticPr fontId="1" type="noConversion"/>
  </si>
  <si>
    <t>붕괴</t>
    <phoneticPr fontId="1" type="noConversion"/>
  </si>
  <si>
    <t>위험요인</t>
    <phoneticPr fontId="1" type="noConversion"/>
  </si>
  <si>
    <t>안전대책</t>
    <phoneticPr fontId="1" type="noConversion"/>
  </si>
  <si>
    <t>6. 근로자 안전보건교육</t>
    <phoneticPr fontId="1" type="noConversion"/>
  </si>
  <si>
    <t>직책</t>
    <phoneticPr fontId="1" type="noConversion"/>
  </si>
  <si>
    <t>성명</t>
    <phoneticPr fontId="1" type="noConversion"/>
  </si>
  <si>
    <t>(인)</t>
    <phoneticPr fontId="1" type="noConversion"/>
  </si>
  <si>
    <t>업무</t>
    <phoneticPr fontId="1" type="noConversion"/>
  </si>
  <si>
    <t>1. 작업순서 및 각 순서마다 작업방법을 결정하고 작업을 지휘하여야 한다.</t>
    <phoneticPr fontId="1" type="noConversion"/>
  </si>
  <si>
    <t>3. 작업장소에 관계 근로자가 아닌 자가 출입하는 것을 금지하여야 한다.</t>
    <phoneticPr fontId="1" type="noConversion"/>
  </si>
  <si>
    <t>2. 건설기계, 기계기구 및 공도구를 점검하고 안전상의 부적합품을 제거하여야 한다.</t>
    <phoneticPr fontId="1" type="noConversion"/>
  </si>
  <si>
    <t>4. 현장 내 모든 근로자의 개인보호구 착용, 안전벨트 체결 및 안전작업 준수를 지시하여야 한다.</t>
    <phoneticPr fontId="1" type="noConversion"/>
  </si>
  <si>
    <t>5. 작업 구간 내 모든 안전조치 사항을 확인 후 작업하고, 작업 완료 후 위험요인을 제거하여야 한다.</t>
    <phoneticPr fontId="1" type="noConversion"/>
  </si>
  <si>
    <t>신호수
(유도원)</t>
    <phoneticPr fontId="1" type="noConversion"/>
  </si>
  <si>
    <t>상기 작업계획서의 내용을 교육받았으며, 위 사항을 숙지하고 작업지휘자의 지시에 따라 안전하게 작업할 것을 서약합니다.</t>
    <phoneticPr fontId="1" type="noConversion"/>
  </si>
  <si>
    <t>7. 작업계획도</t>
    <phoneticPr fontId="1" type="noConversion"/>
  </si>
  <si>
    <t>① 평면도</t>
    <phoneticPr fontId="1" type="noConversion"/>
  </si>
  <si>
    <t>② 단면도(정면도)</t>
    <phoneticPr fontId="1" type="noConversion"/>
  </si>
  <si>
    <t>[범례]</t>
    <phoneticPr fontId="1" type="noConversion"/>
  </si>
  <si>
    <t>● : 작업자 또는 건설기계,</t>
    <phoneticPr fontId="1" type="noConversion"/>
  </si>
  <si>
    <t>★ : 작업지휘자,</t>
    <phoneticPr fontId="1" type="noConversion"/>
  </si>
  <si>
    <t>▲ : 신호수</t>
    <phoneticPr fontId="1" type="noConversion"/>
  </si>
  <si>
    <t>시공팀장</t>
    <phoneticPr fontId="1" type="noConversion"/>
  </si>
  <si>
    <t>안전팀장</t>
    <phoneticPr fontId="1" type="noConversion"/>
  </si>
  <si>
    <t>소장</t>
    <phoneticPr fontId="1" type="noConversion"/>
  </si>
  <si>
    <t>-</t>
    <phoneticPr fontId="1" type="noConversion"/>
  </si>
  <si>
    <t>㎥/분</t>
    <phoneticPr fontId="1" type="noConversion"/>
  </si>
  <si>
    <t>톤/분</t>
    <phoneticPr fontId="1" type="noConversion"/>
  </si>
  <si>
    <r>
      <t xml:space="preserve">건설기계 작업계획서
</t>
    </r>
    <r>
      <rPr>
        <b/>
        <sz val="10"/>
        <color theme="1"/>
        <rFont val="맑은 고딕"/>
        <family val="3"/>
        <charset val="129"/>
        <scheme val="minor"/>
      </rPr>
      <t>(산업안전보건기준에 관한 규칙 제38조 3항)</t>
    </r>
    <phoneticPr fontId="1" type="noConversion"/>
  </si>
  <si>
    <t>작성자</t>
    <phoneticPr fontId="1" type="noConversion"/>
  </si>
  <si>
    <r>
      <rPr>
        <b/>
        <sz val="10"/>
        <color theme="0" tint="-0.249977111117893"/>
        <rFont val="맑은 고딕"/>
        <family val="3"/>
        <charset val="129"/>
        <scheme val="minor"/>
      </rPr>
      <t xml:space="preserve">협력업체 담당     </t>
    </r>
    <r>
      <rPr>
        <sz val="10"/>
        <color theme="1"/>
        <rFont val="맑은 고딕"/>
        <family val="3"/>
        <charset val="129"/>
        <scheme val="minor"/>
      </rPr>
      <t>(인)</t>
    </r>
    <phoneticPr fontId="1" type="noConversion"/>
  </si>
  <si>
    <t>[건설기계면허증과 운전가능한 건설기계]</t>
    <phoneticPr fontId="1" type="noConversion"/>
  </si>
  <si>
    <t>번호</t>
  </si>
  <si>
    <t>면허의 종류</t>
  </si>
  <si>
    <t>적용건설장비</t>
  </si>
  <si>
    <t>불도저</t>
  </si>
  <si>
    <r>
      <t>5</t>
    </r>
    <r>
      <rPr>
        <sz val="8"/>
        <color rgb="FF000000"/>
        <rFont val="Arial"/>
        <family val="2"/>
      </rPr>
      <t>톤 미만 불도저</t>
    </r>
  </si>
  <si>
    <r>
      <t>3</t>
    </r>
    <r>
      <rPr>
        <sz val="8"/>
        <color rgb="FF000000"/>
        <rFont val="Arial"/>
        <family val="2"/>
      </rPr>
      <t>톤 미만 굴삭기</t>
    </r>
  </si>
  <si>
    <r>
      <t>3</t>
    </r>
    <r>
      <rPr>
        <sz val="8"/>
        <color rgb="FF000000"/>
        <rFont val="Arial"/>
        <family val="2"/>
      </rPr>
      <t>톤 미만 로더</t>
    </r>
  </si>
  <si>
    <r>
      <t>5</t>
    </r>
    <r>
      <rPr>
        <sz val="8"/>
        <color rgb="FF000000"/>
        <rFont val="Arial"/>
        <family val="2"/>
      </rPr>
      <t>톤 미만 로더</t>
    </r>
  </si>
  <si>
    <r>
      <t>3</t>
    </r>
    <r>
      <rPr>
        <sz val="8"/>
        <color rgb="FF000000"/>
        <rFont val="Arial"/>
        <family val="2"/>
      </rPr>
      <t>톤 미만 지게차</t>
    </r>
  </si>
  <si>
    <r>
      <t>롤러</t>
    </r>
    <r>
      <rPr>
        <sz val="8"/>
        <color rgb="FF000000"/>
        <rFont val="맑은 고딕"/>
        <family val="3"/>
        <charset val="129"/>
      </rPr>
      <t xml:space="preserve">, </t>
    </r>
    <r>
      <rPr>
        <sz val="8"/>
        <color rgb="FF000000"/>
        <rFont val="Arial"/>
        <family val="2"/>
      </rPr>
      <t>모터그레이더</t>
    </r>
    <r>
      <rPr>
        <sz val="8"/>
        <color rgb="FF000000"/>
        <rFont val="맑은 고딕"/>
        <family val="3"/>
        <charset val="129"/>
      </rPr>
      <t xml:space="preserve">, </t>
    </r>
    <r>
      <rPr>
        <sz val="8"/>
        <color rgb="FF000000"/>
        <rFont val="Arial"/>
        <family val="2"/>
      </rPr>
      <t>스크레퍼</t>
    </r>
    <r>
      <rPr>
        <sz val="8"/>
        <color rgb="FF000000"/>
        <rFont val="맑은 고딕"/>
        <family val="3"/>
        <charset val="129"/>
      </rPr>
      <t xml:space="preserve">, </t>
    </r>
    <r>
      <rPr>
        <sz val="8"/>
        <color rgb="FF000000"/>
        <rFont val="Arial"/>
        <family val="2"/>
      </rPr>
      <t>아스팔트 피니셔</t>
    </r>
    <r>
      <rPr>
        <sz val="8"/>
        <color rgb="FF000000"/>
        <rFont val="맑은 고딕"/>
        <family val="3"/>
        <charset val="129"/>
      </rPr>
      <t xml:space="preserve">, </t>
    </r>
    <r>
      <rPr>
        <sz val="8"/>
        <color rgb="FF000000"/>
        <rFont val="Arial"/>
        <family val="2"/>
      </rPr>
      <t>콘크리트 피니셔</t>
    </r>
    <r>
      <rPr>
        <sz val="8"/>
        <color rgb="FF000000"/>
        <rFont val="맑은 고딕"/>
        <family val="3"/>
        <charset val="129"/>
      </rPr>
      <t xml:space="preserve">, </t>
    </r>
    <r>
      <rPr>
        <sz val="8"/>
        <color rgb="FF000000"/>
        <rFont val="Arial"/>
        <family val="2"/>
      </rPr>
      <t>콘크리트 살포기</t>
    </r>
    <r>
      <rPr>
        <sz val="8"/>
        <color rgb="FF000000"/>
        <rFont val="맑은 고딕"/>
        <family val="3"/>
        <charset val="129"/>
      </rPr>
      <t xml:space="preserve">, </t>
    </r>
    <r>
      <rPr>
        <sz val="8"/>
        <color rgb="FF000000"/>
        <rFont val="Arial"/>
        <family val="2"/>
      </rPr>
      <t>골재 살포기</t>
    </r>
  </si>
  <si>
    <r>
      <t>쇄석기</t>
    </r>
    <r>
      <rPr>
        <sz val="8"/>
        <color rgb="FF000000"/>
        <rFont val="맑은 고딕"/>
        <family val="3"/>
        <charset val="129"/>
      </rPr>
      <t xml:space="preserve">, </t>
    </r>
    <r>
      <rPr>
        <sz val="8"/>
        <color rgb="FF000000"/>
        <rFont val="Arial"/>
        <family val="2"/>
      </rPr>
      <t>아스팔트 믹싱플랜트</t>
    </r>
    <r>
      <rPr>
        <sz val="8"/>
        <color rgb="FF000000"/>
        <rFont val="맑은 고딕"/>
        <family val="3"/>
        <charset val="129"/>
      </rPr>
      <t xml:space="preserve">, </t>
    </r>
    <r>
      <rPr>
        <sz val="8"/>
        <color rgb="FF000000"/>
        <rFont val="Arial"/>
        <family val="2"/>
      </rPr>
      <t>콘크리트 배칭</t>
    </r>
    <r>
      <rPr>
        <sz val="8"/>
        <color rgb="FF000000"/>
        <rFont val="맑은 고딕"/>
        <family val="3"/>
        <charset val="129"/>
      </rPr>
      <t xml:space="preserve"> 플랜트</t>
    </r>
  </si>
  <si>
    <r>
      <t>천공기</t>
    </r>
    <r>
      <rPr>
        <sz val="8"/>
        <color rgb="FF000000"/>
        <rFont val="맑은 고딕"/>
        <family val="3"/>
        <charset val="129"/>
      </rPr>
      <t>(</t>
    </r>
    <r>
      <rPr>
        <sz val="8"/>
        <color rgb="FF000000"/>
        <rFont val="Arial"/>
        <family val="2"/>
      </rPr>
      <t>트럭 적재식</t>
    </r>
    <r>
      <rPr>
        <sz val="8"/>
        <color rgb="FF000000"/>
        <rFont val="맑은 고딕"/>
        <family val="3"/>
        <charset val="129"/>
      </rPr>
      <t xml:space="preserve"> 제외)</t>
    </r>
  </si>
  <si>
    <r>
      <t>항타</t>
    </r>
    <r>
      <rPr>
        <sz val="8"/>
        <color rgb="FF000000"/>
        <rFont val="맑은 고딕"/>
        <family val="3"/>
        <charset val="129"/>
      </rPr>
      <t xml:space="preserve"> 및 </t>
    </r>
    <r>
      <rPr>
        <sz val="8"/>
        <color rgb="FF000000"/>
        <rFont val="Arial"/>
        <family val="2"/>
      </rPr>
      <t>항발기</t>
    </r>
  </si>
  <si>
    <r>
      <t>5</t>
    </r>
    <r>
      <rPr>
        <sz val="8"/>
        <color rgb="FF000000"/>
        <rFont val="Arial"/>
        <family val="2"/>
      </rPr>
      <t>톤 미만</t>
    </r>
    <r>
      <rPr>
        <sz val="8"/>
        <color rgb="FF000000"/>
        <rFont val="맑은 고딕"/>
        <family val="3"/>
        <charset val="129"/>
      </rPr>
      <t xml:space="preserve"> </t>
    </r>
    <r>
      <rPr>
        <sz val="8"/>
        <color rgb="FF000000"/>
        <rFont val="Arial"/>
        <family val="2"/>
      </rPr>
      <t>천공기</t>
    </r>
    <r>
      <rPr>
        <sz val="8"/>
        <color rgb="FF000000"/>
        <rFont val="맑은 고딕"/>
        <family val="3"/>
        <charset val="129"/>
      </rPr>
      <t>(</t>
    </r>
    <r>
      <rPr>
        <sz val="8"/>
        <color rgb="FF000000"/>
        <rFont val="Arial"/>
        <family val="2"/>
      </rPr>
      <t>트럭적재식</t>
    </r>
    <r>
      <rPr>
        <sz val="8"/>
        <color rgb="FF000000"/>
        <rFont val="맑은 고딕"/>
        <family val="3"/>
        <charset val="129"/>
      </rPr>
      <t xml:space="preserve"> 제외)</t>
    </r>
  </si>
  <si>
    <t>준설선 및 자갈 채취기</t>
  </si>
  <si>
    <r>
      <t>3</t>
    </r>
    <r>
      <rPr>
        <sz val="8"/>
        <color rgb="FF000000"/>
        <rFont val="Arial"/>
        <family val="2"/>
      </rPr>
      <t>톤 미만 타워크레인</t>
    </r>
  </si>
  <si>
    <r>
      <rPr>
        <sz val="8"/>
        <color rgb="FF000000"/>
        <rFont val="돋움"/>
        <family val="3"/>
        <charset val="129"/>
      </rPr>
      <t>기중기</t>
    </r>
    <r>
      <rPr>
        <sz val="8"/>
        <color rgb="FF000000"/>
        <rFont val="Arial"/>
        <family val="2"/>
      </rPr>
      <t xml:space="preserve">, </t>
    </r>
    <r>
      <rPr>
        <sz val="8"/>
        <color rgb="FF000000"/>
        <rFont val="돋움"/>
        <family val="3"/>
        <charset val="129"/>
      </rPr>
      <t>고소작업대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돋움"/>
        <family val="3"/>
        <charset val="129"/>
      </rPr>
      <t>차량탑재형</t>
    </r>
    <r>
      <rPr>
        <sz val="8"/>
        <color rgb="FF000000"/>
        <rFont val="Arial"/>
        <family val="2"/>
      </rPr>
      <t xml:space="preserve">(Sky), </t>
    </r>
    <r>
      <rPr>
        <sz val="8"/>
        <color rgb="FF000000"/>
        <rFont val="돋움"/>
        <family val="3"/>
        <charset val="129"/>
      </rPr>
      <t>카고크레인</t>
    </r>
    <r>
      <rPr>
        <sz val="8"/>
        <color rgb="FF000000"/>
        <rFont val="Arial"/>
        <family val="2"/>
      </rPr>
      <t xml:space="preserve">, </t>
    </r>
    <r>
      <rPr>
        <sz val="8"/>
        <color rgb="FF000000"/>
        <rFont val="돋움"/>
        <family val="3"/>
        <charset val="129"/>
      </rPr>
      <t>집게차</t>
    </r>
    <phoneticPr fontId="1" type="noConversion"/>
  </si>
  <si>
    <t>슬링벨트는 S마크 또는 CE마크 인증품만 사용</t>
    <phoneticPr fontId="1" type="noConversion"/>
  </si>
  <si>
    <t>슬링벨트에 기재된 SWL, WLL 등 사용하중 확인 우선하고, 아래 표는 후 참고할 것</t>
    <phoneticPr fontId="1" type="noConversion"/>
  </si>
  <si>
    <t>[슬링벨트 사용하중]</t>
    <phoneticPr fontId="1" type="noConversion"/>
  </si>
  <si>
    <t>[와이어로프 파단하중]</t>
    <phoneticPr fontId="1" type="noConversion"/>
  </si>
  <si>
    <t>[샤클의 사용하중]</t>
    <phoneticPr fontId="1" type="noConversion"/>
  </si>
  <si>
    <t xml:space="preserve">와이어로프는 사용하중이 아닌 파단하중으로 표기되므로, 반드시 줄걸이 등 계산 시에 산안법 등에서 </t>
    <phoneticPr fontId="1" type="noConversion"/>
  </si>
  <si>
    <t>규정한 안전율 이상을 확보해야 함</t>
  </si>
  <si>
    <t xml:space="preserve">샤클은 재질에 따라 강도가 달라지므로, 반드시 직접 표기된 사용하중을 우선시 해야하며 </t>
    <phoneticPr fontId="1" type="noConversion"/>
  </si>
  <si>
    <t>아래 표는 후 참조할 것</t>
  </si>
  <si>
    <t>머리말</t>
    <phoneticPr fontId="1" type="noConversion"/>
  </si>
  <si>
    <t>고용노동부 자율안전검사기관 (주)프로메카 대표. 정명호</t>
  </si>
  <si>
    <t>㈜프로메카 주요업무</t>
    <phoneticPr fontId="1" type="noConversion"/>
  </si>
  <si>
    <t>T.031)8067-6111, HP : 010-8513-6112</t>
    <phoneticPr fontId="1" type="noConversion"/>
  </si>
  <si>
    <t>●</t>
    <phoneticPr fontId="1" type="noConversion"/>
  </si>
  <si>
    <t>건설기계 자율안전검사</t>
    <phoneticPr fontId="1" type="noConversion"/>
  </si>
  <si>
    <t>대상 : 타워크레인, 이동식크레인, 건설용리프트, 지게차 및 토공장비</t>
    <phoneticPr fontId="1" type="noConversion"/>
  </si>
  <si>
    <t>타워크레인의 설치, 인상, 해체 시의 사고를 방지하기 위해 검사원을 파견하여 작업순서 확인, 안전한 작업방법 확인 및 작업자의 안전수칙 준수 등을 감독하는 안전업무</t>
    <phoneticPr fontId="1" type="noConversion"/>
  </si>
  <si>
    <r>
      <t>기타장비 자율감시팀 운영(관리감독)</t>
    </r>
    <r>
      <rPr>
        <b/>
        <sz val="11"/>
        <rFont val="맑은 고딕"/>
        <family val="3"/>
        <charset val="129"/>
        <scheme val="minor"/>
      </rPr>
      <t/>
    </r>
    <phoneticPr fontId="1" type="noConversion"/>
  </si>
  <si>
    <t>건설용리프트의 설치/인상/해체 또는 항타기, 크롤러 크레인 등의 조립/해체 시의 사고를 방지하기 위해 검사원을 파견하여 작업순서 확인, 안전한 작업방법 확인 및 작업자의 안전수칙 준수 등을 감독하는 안전업무</t>
    <phoneticPr fontId="1" type="noConversion"/>
  </si>
  <si>
    <t>대상 : 건설용리프트, 항타/항발기, 크롤러 크레인 등</t>
    <phoneticPr fontId="1" type="noConversion"/>
  </si>
  <si>
    <t>타워크레인 반입전 검사 및 비파괴검사</t>
    <phoneticPr fontId="1" type="noConversion"/>
  </si>
  <si>
    <t>타워크레인을 현장에 반입하기 전 검사를 통하여 타워크레인의 건전성 확보하여 결함의 약 80~90%를 사전에 도출</t>
    <phoneticPr fontId="1" type="noConversion"/>
  </si>
  <si>
    <t>건설기계 사용전 검사 및 비파괴 검사</t>
    <phoneticPr fontId="1" type="noConversion"/>
  </si>
  <si>
    <t>현장에 반입되는 건설기계를 사용전 검사 및 비파괴 검사를 통하여 기계의 안전성 확보</t>
    <phoneticPr fontId="1" type="noConversion"/>
  </si>
  <si>
    <t>대상 : 이동식크레인, 항타/항발기, 해상크레인, 건설용리프트, 곤돌라 및 각종 건설기계</t>
    <phoneticPr fontId="1" type="noConversion"/>
  </si>
  <si>
    <t>양중함, 리프팅 러그 등 줄걸이 용구 구조계산, 비파괴검사</t>
    <phoneticPr fontId="1" type="noConversion"/>
  </si>
  <si>
    <t>산업안전보건기준에 관한규칙 제 168조의 3에 의한 구조계산 및 비파괴검사 실시</t>
    <phoneticPr fontId="1" type="noConversion"/>
  </si>
  <si>
    <t>항타기 주행안정성 검토</t>
    <phoneticPr fontId="1" type="noConversion"/>
  </si>
  <si>
    <t>현장내 사용되는 항타기의 전도를 방지하기 위한 지내력 검토를 통하여 지반 치환 또는 철판 보강 등의 방안을 제시</t>
    <phoneticPr fontId="1" type="noConversion"/>
  </si>
  <si>
    <t>안전/시공관리자 대상 건설기계 안전교육 (실무, 관리방안 등)</t>
    <phoneticPr fontId="1" type="noConversion"/>
  </si>
  <si>
    <t>건설사에서 건설장비 전담, 안전시스템 개선 및 안전관리자 역량강화 등의 경험을 가진 동분야 최고 기술자에 의한 안전/시공관리자의 역량강화를 통한 시스템 체계화 및 건설장비 안전사고 방지
상/하반기 주기적 실시 필요</t>
    <phoneticPr fontId="1" type="noConversion"/>
  </si>
  <si>
    <t>현장 내 사용되는 모든 건설장비의 안전사고를 방지하기 위해 주기적으로 실시하는 검사 (최대 3개월 이내 간격 추천)</t>
    <phoneticPr fontId="1" type="noConversion"/>
  </si>
  <si>
    <t>타워크레인 신호수 교육</t>
    <phoneticPr fontId="1" type="noConversion"/>
  </si>
  <si>
    <t>[줄걸이방법]</t>
    <phoneticPr fontId="1" type="noConversion"/>
  </si>
  <si>
    <t>■</t>
    <phoneticPr fontId="1" type="noConversion"/>
  </si>
  <si>
    <t>양식 다운로드 및 교육자료 경로</t>
    <phoneticPr fontId="1" type="noConversion"/>
  </si>
  <si>
    <t>근로자 안전보건 교육으로 관리감독자 정기교육이 가능합니다.</t>
    <phoneticPr fontId="1" type="noConversion"/>
  </si>
  <si>
    <r>
      <rPr>
        <b/>
        <sz val="9"/>
        <color rgb="FF0000FF"/>
        <rFont val="맑은 고딕"/>
        <family val="3"/>
        <charset val="129"/>
        <scheme val="minor"/>
      </rPr>
      <t>비파괴검사 받은 건설장비를 수배할 수 있는</t>
    </r>
    <r>
      <rPr>
        <b/>
        <sz val="11"/>
        <color theme="1"/>
        <rFont val="맑은 고딕"/>
        <family val="3"/>
        <charset val="129"/>
        <scheme val="minor"/>
      </rPr>
      <t xml:space="preserve"> 건설장비 정보조회</t>
    </r>
    <phoneticPr fontId="1" type="noConversion"/>
  </si>
  <si>
    <t>당사에서 비파괴검사를 받은 차량을 사전에 확인하고 성적서를 다운로드 받아 검토 후에 직접 차주에게 연락하여 현장으로 수배하기 쉽도록 하였습니다.</t>
    <phoneticPr fontId="1" type="noConversion"/>
  </si>
  <si>
    <t>- 검사일자와 성적서를 사전에 확인하여 회사 정책상 기한내의 건설장비 수배 및 불필요한 검사대기시간 감소</t>
    <phoneticPr fontId="1" type="noConversion"/>
  </si>
  <si>
    <t>- 정확하게 실시한 비파괴검사 차량의 확보</t>
    <phoneticPr fontId="1" type="noConversion"/>
  </si>
  <si>
    <t>https://www.promecha.com/ssMachine/machine_list.php</t>
    <phoneticPr fontId="1" type="noConversion"/>
  </si>
  <si>
    <r>
      <rPr>
        <b/>
        <sz val="9"/>
        <color rgb="FF0000FF"/>
        <rFont val="맑은 고딕"/>
        <family val="3"/>
        <charset val="129"/>
        <scheme val="minor"/>
      </rPr>
      <t xml:space="preserve">근로자 참여유도형 </t>
    </r>
    <r>
      <rPr>
        <b/>
        <sz val="11"/>
        <color rgb="FFFF0000"/>
        <rFont val="맑은 고딕"/>
        <family val="3"/>
        <charset val="129"/>
        <scheme val="minor"/>
      </rPr>
      <t xml:space="preserve">SMART </t>
    </r>
    <r>
      <rPr>
        <b/>
        <sz val="11"/>
        <color theme="1"/>
        <rFont val="맑은 고딕"/>
        <family val="3"/>
        <charset val="129"/>
        <scheme val="minor"/>
      </rPr>
      <t>일일안전점검</t>
    </r>
    <phoneticPr fontId="1" type="noConversion"/>
  </si>
  <si>
    <t>건설장비 운전자가 실제적인 일상점검을 수행하고, 건설사 관리자 또는 협력업체 관리자에게 점검사진이 포함된 PDF 보고서를 SNS 등으로 전송할 수 있는 서비스를 제공합니다.</t>
    <phoneticPr fontId="1" type="noConversion"/>
  </si>
  <si>
    <t>- 동그라미만 치는 형식적인 일일안전점검을 배제하고 실제적인 기초 안전검사 실시</t>
    <phoneticPr fontId="1" type="noConversion"/>
  </si>
  <si>
    <t>- 관리자는 건설장비 List와 일단위 점검의 실시여부를 확인하여 안전점검 관리 효율화</t>
    <phoneticPr fontId="1" type="noConversion"/>
  </si>
  <si>
    <t>주의) 와이어로프는 종류가 많으므로 반드시 제작DATA Sheet를 우선하고, 아래 표는 최종적으로 참고할 것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</si>
  <si>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>샤클은 제작사 표기가 없으면 사용할 수 없으며</t>
    </r>
    <r>
      <rPr>
        <sz val="10"/>
        <rFont val="맑은 고딕"/>
        <family val="3"/>
        <charset val="129"/>
        <scheme val="minor"/>
      </rPr>
      <t>, S마크 또는 CE마크 인증품을 사용할 것</t>
    </r>
    <phoneticPr fontId="1" type="noConversion"/>
  </si>
  <si>
    <t>취득년도</t>
    <phoneticPr fontId="1" type="noConversion"/>
  </si>
  <si>
    <t>비해당</t>
  </si>
  <si>
    <t>㈜프로메카</t>
    <phoneticPr fontId="1" type="noConversion"/>
  </si>
  <si>
    <t>Pro-100</t>
    <phoneticPr fontId="1" type="noConversion"/>
  </si>
  <si>
    <t>promecha</t>
    <phoneticPr fontId="1" type="noConversion"/>
  </si>
  <si>
    <t>경기07가6111</t>
    <phoneticPr fontId="1" type="noConversion"/>
  </si>
  <si>
    <r>
      <t xml:space="preserve">※ 자율안전검사(반입전 검사), 비파괴검사는 건설사 자율에 따름
</t>
    </r>
    <r>
      <rPr>
        <b/>
        <sz val="8"/>
        <color theme="1"/>
        <rFont val="맑은 고딕"/>
        <family val="3"/>
        <charset val="129"/>
        <scheme val="minor"/>
      </rPr>
      <t>[건설기계조종사안전교육]</t>
    </r>
    <r>
      <rPr>
        <sz val="8"/>
        <color theme="1"/>
        <rFont val="맑은 고딕"/>
        <family val="3"/>
        <charset val="129"/>
        <scheme val="minor"/>
      </rPr>
      <t xml:space="preserve"> ① 09년12월31일까지 취득자 : 21년까지 교육수료, ② 10년1월1일~14년12월31일까지 취득자 : 22년까지 교육수료, 
                                    ③ 15년 이후 취득자 : 23년까지 교육수료, (3년마다 갱신교육 필요, 2개 이상의 면허는 1개의 교육수료만으로 인정)</t>
    </r>
    <phoneticPr fontId="1" type="noConversion"/>
  </si>
  <si>
    <t>① 최대</t>
    <phoneticPr fontId="1" type="noConversion"/>
  </si>
  <si>
    <t>② 최소</t>
    <phoneticPr fontId="1" type="noConversion"/>
  </si>
  <si>
    <t>①최대</t>
    <phoneticPr fontId="1" type="noConversion"/>
  </si>
  <si>
    <t>②최소</t>
    <phoneticPr fontId="1" type="noConversion"/>
  </si>
  <si>
    <t>카고크레인</t>
    <phoneticPr fontId="1" type="noConversion"/>
  </si>
  <si>
    <t>크롤러식</t>
    <phoneticPr fontId="1" type="noConversion"/>
  </si>
  <si>
    <t>지내력</t>
    <phoneticPr fontId="1" type="noConversion"/>
  </si>
  <si>
    <t>① 타이어식,</t>
    <phoneticPr fontId="1" type="noConversion"/>
  </si>
  <si>
    <t>최소 필요한 
받침철판 크기</t>
    <phoneticPr fontId="1" type="noConversion"/>
  </si>
  <si>
    <t xml:space="preserve">2. 건설기계 제원 및 운전자 </t>
    <phoneticPr fontId="1" type="noConversion"/>
  </si>
  <si>
    <t>형식</t>
    <phoneticPr fontId="1" type="noConversion"/>
  </si>
  <si>
    <t>타이어식</t>
    <phoneticPr fontId="1" type="noConversion"/>
  </si>
  <si>
    <t>크롤러식</t>
    <phoneticPr fontId="1" type="noConversion"/>
  </si>
  <si>
    <t>엔진형</t>
    <phoneticPr fontId="1" type="noConversion"/>
  </si>
  <si>
    <t>밧데리형</t>
    <phoneticPr fontId="1" type="noConversion"/>
  </si>
  <si>
    <t>https://www.promecha.com/ssForum/board.php?flag=view&amp;aid=&amp;bid=3&amp;cate=0&amp;num=40</t>
    <phoneticPr fontId="1" type="noConversion"/>
  </si>
  <si>
    <r>
      <t>타워크레인 자율감시팀 운영(관리감독)</t>
    </r>
    <r>
      <rPr>
        <b/>
        <sz val="11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 xml:space="preserve">: </t>
    </r>
    <r>
      <rPr>
        <b/>
        <sz val="10"/>
        <color rgb="FFFF0000"/>
        <rFont val="맑은 고딕"/>
        <family val="3"/>
        <charset val="129"/>
        <scheme val="minor"/>
      </rPr>
      <t>건진법 상의 타워크레인 안전점검</t>
    </r>
    <phoneticPr fontId="1" type="noConversion"/>
  </si>
  <si>
    <t>https://www.promecha.com/ssForum/board.php?flag=view&amp;aid=&amp;bid=10&amp;cate=0&amp;num=32&amp;retURL=%2FssForum%2Fboard.php%3Fbid%3D10</t>
    <phoneticPr fontId="1" type="noConversion"/>
  </si>
  <si>
    <t>-</t>
    <phoneticPr fontId="1" type="noConversion"/>
  </si>
  <si>
    <t>-</t>
    <phoneticPr fontId="1" type="noConversion"/>
  </si>
  <si>
    <t>비계</t>
    <phoneticPr fontId="1" type="noConversion"/>
  </si>
  <si>
    <t>㈜프로메카</t>
    <phoneticPr fontId="1" type="noConversion"/>
  </si>
  <si>
    <t>과장</t>
    <phoneticPr fontId="1" type="noConversion"/>
  </si>
  <si>
    <t>① 양식 다운로드</t>
    <phoneticPr fontId="1" type="noConversion"/>
  </si>
  <si>
    <t>② 교육 동영상</t>
    <phoneticPr fontId="1" type="noConversion"/>
  </si>
  <si>
    <t>건설기계</t>
    <phoneticPr fontId="1" type="noConversion"/>
  </si>
  <si>
    <t>건설기계 안전검사, 비파괴검사</t>
    <phoneticPr fontId="1" type="noConversion"/>
  </si>
  <si>
    <t>(건설기계기술사/국제기술사, 한국토지주택공사 건축안전자문단 자문위원, 서울시 건축안전자문단 자문위원)</t>
    <phoneticPr fontId="1" type="noConversion"/>
  </si>
  <si>
    <t>대체적으로 대형 건설사는 내부 규정 등에 의해서 '건설기계 작업계획서', '줄걸이 계산서' 및 '크레인 용량계산서'등이 양식으로 잘 비치되어 있고, 교육이 주기적으로 이루어지고 있으나, 중소 건설사에서는 이러한 시스템이 갖추어지지 않아 현장 업무와 안전관리에 많은 애로사항이 있습니다.
따라서, 현장의 안전관리에 도움을 드리고자 건설사에서의 관련 경험과 건설장비 안전점검 및 컨설팅 회사를 운영하면서 
- 건설현장에 꼭 필요한 항목들로 작성하기 쉽고
- 불필요한 서류는 배제하고 가능한 간편하게 구성한 
『건설기계 작업계획서』를 작성하여 현장에 도움이 되고자 하였습니다.</t>
    <phoneticPr fontId="1" type="noConversion"/>
  </si>
  <si>
    <t>2022년3월</t>
    <phoneticPr fontId="1" type="noConversion"/>
  </si>
  <si>
    <t>건설기계 사고조사</t>
    <phoneticPr fontId="1" type="noConversion"/>
  </si>
  <si>
    <t>이동식 크레인, 타워크레인 등 건설기계 사고조사 및 원인 분석 등 실시</t>
    <phoneticPr fontId="1" type="noConversion"/>
  </si>
  <si>
    <t>와이어로프</t>
  </si>
  <si>
    <t>아이스플라이싱</t>
  </si>
  <si>
    <t>https://youtu.be/T37UD0mE_o0</t>
    <phoneticPr fontId="1" type="noConversion"/>
  </si>
  <si>
    <t>정명호</t>
    <phoneticPr fontId="1" type="noConversion"/>
  </si>
  <si>
    <t>건설기계의 무게</t>
    <phoneticPr fontId="1" type="noConversion"/>
  </si>
  <si>
    <t>=</t>
    <phoneticPr fontId="1" type="noConversion"/>
  </si>
  <si>
    <t>주3. 크로울러크레인, 항타기 등의 무한궤도식은 '주행안정성'을 검토하여 지반 치환, 보강철판의 규격을 계산하여야 한다.</t>
    <phoneticPr fontId="1" type="noConversion"/>
  </si>
  <si>
    <t>주2. 평판재하시험, 또는 건축물구조안전기준을 기준하였으므로, 지반조사보고서를 기준으로 할 경우에는 별도 계산하여야 한다</t>
    <phoneticPr fontId="1" type="noConversion"/>
  </si>
  <si>
    <t>아우트리거 
플롯베이스 규격</t>
    <phoneticPr fontId="1" type="noConversion"/>
  </si>
  <si>
    <t>사각형</t>
    <phoneticPr fontId="1" type="noConversion"/>
  </si>
  <si>
    <t>원형</t>
    <phoneticPr fontId="1" type="noConversion"/>
  </si>
  <si>
    <t>마진e</t>
    <phoneticPr fontId="1" type="noConversion"/>
  </si>
  <si>
    <t>[원형 플롯베이스]</t>
    <phoneticPr fontId="1" type="noConversion"/>
  </si>
  <si>
    <t>[사각형 플롯베이스]</t>
    <phoneticPr fontId="1" type="noConversion"/>
  </si>
  <si>
    <t>×T22㎜이상</t>
    <phoneticPr fontId="1" type="noConversion"/>
  </si>
  <si>
    <t xml:space="preserve">주1. 360도 회전작업조건이며, KOSHA Guide에 따라 충격하중계수 1.3을 적용하였으며, 반드시 강판제, 두께 22mm이상의 정사각형이어야 한다. </t>
    <phoneticPr fontId="1" type="noConversion"/>
  </si>
  <si>
    <t>(직사각형이거나 강판제가 아닌경우 전도, 지반붕괴가 발생할 수 있음)</t>
  </si>
  <si>
    <t>(ton/㎡)</t>
    <phoneticPr fontId="1" type="noConversion"/>
  </si>
  <si>
    <t>(kN/㎡)</t>
    <phoneticPr fontId="1" type="noConversion"/>
  </si>
  <si>
    <t>지내력</t>
    <phoneticPr fontId="1" type="noConversion"/>
  </si>
  <si>
    <t>② 크롤러식, 굴착기</t>
    <phoneticPr fontId="1" type="noConversion"/>
  </si>
  <si>
    <r>
      <rPr>
        <b/>
        <sz val="8"/>
        <color theme="1"/>
        <rFont val="맑은 고딕"/>
        <family val="3"/>
        <charset val="129"/>
        <scheme val="minor"/>
      </rPr>
      <t>[작업계획서 작성대상]</t>
    </r>
    <r>
      <rPr>
        <sz val="8"/>
        <color theme="1"/>
        <rFont val="맑은 고딕"/>
        <family val="3"/>
        <charset val="129"/>
        <scheme val="minor"/>
      </rPr>
      <t xml:space="preserve"> 차량계 건설기계 사용, 차량계 하역운반기계 사용, 중량물 취급, 타워크레인 설치/인상/해체, 화학설비 및 부속설비 사용, 
                                전기작업, 굴착작업, 터널굴착, 교량작업, 채석작업, 건물해체, 궤도와 그 밖의 관련보수/점검작업, 입환작업
</t>
    </r>
    <r>
      <rPr>
        <b/>
        <sz val="8"/>
        <color theme="1"/>
        <rFont val="맑은 고딕"/>
        <family val="3"/>
        <charset val="129"/>
        <scheme val="minor"/>
      </rPr>
      <t>[차량계 건설기계]</t>
    </r>
    <r>
      <rPr>
        <sz val="8"/>
        <color theme="1"/>
        <rFont val="맑은 고딕"/>
        <family val="3"/>
        <charset val="129"/>
        <scheme val="minor"/>
      </rPr>
      <t xml:space="preserve"> 불도저, 모터그레이더, 로더, 스크레이퍼, 크레인형 굴착기계(클램셀, 드래그 라인 등), 굴착기, 항타/항발기, 천공기, 롤러, 
                         준설선, 콘크리트 펌프카, 덤프트럭, 콘크리트믹서트럭, 아스팔트살포기, 콘크리트살포기, 골재살포기, 아스팔트 피니셔, 
                         콘크리트 피니셔, 쇄석기, 자갈채취기 및 기타 유사건설기계 (작업장치 변경된 것도 모두 포함됨)
</t>
    </r>
    <r>
      <rPr>
        <b/>
        <sz val="8"/>
        <color theme="1"/>
        <rFont val="맑은 고딕"/>
        <family val="3"/>
        <charset val="129"/>
        <scheme val="minor"/>
      </rPr>
      <t xml:space="preserve">[차량계 하역운반기계] </t>
    </r>
    <r>
      <rPr>
        <sz val="8"/>
        <color theme="1"/>
        <rFont val="맑은 고딕"/>
        <family val="3"/>
        <charset val="129"/>
        <scheme val="minor"/>
      </rPr>
      <t xml:space="preserve">지게차, 고소작업대(스카이, 테이블리프트), 구내운반차, 화물자동차, 셔블로더, 포크로더, 스트래들 캐리어 등 주행장치를 
                                구비한 하역운반기계
</t>
    </r>
    <r>
      <rPr>
        <b/>
        <sz val="8"/>
        <color theme="1"/>
        <rFont val="맑은 고딕"/>
        <family val="3"/>
        <charset val="129"/>
        <scheme val="minor"/>
      </rPr>
      <t xml:space="preserve">[중량물 취급 대상] </t>
    </r>
    <r>
      <rPr>
        <sz val="8"/>
        <color theme="1"/>
        <rFont val="맑은 고딕"/>
        <family val="3"/>
        <charset val="129"/>
        <scheme val="minor"/>
      </rPr>
      <t>기계와 줄걸이를 이용한 모든 양중작업(굴착기 양중 포함)</t>
    </r>
    <phoneticPr fontId="1" type="noConversion"/>
  </si>
  <si>
    <t>[받침철판 적용장비]</t>
    <phoneticPr fontId="1" type="noConversion"/>
  </si>
  <si>
    <t>정명호   (인)</t>
    <phoneticPr fontId="1" type="noConversion"/>
  </si>
  <si>
    <t>대표</t>
    <phoneticPr fontId="1" type="noConversion"/>
  </si>
  <si>
    <t>하이드로 크레인, 카고크레인, 펌프카, 고소작업대 차량탑재형, 집게차 등 (단, 차량무게가 가벼울 경우 알루미늄 판 적용가능)</t>
    <phoneticPr fontId="1" type="noConversion"/>
  </si>
  <si>
    <t>- 5인 이상 전국 출강 교육
- 매주 화요일 오전 9시 수원델타원 지식산업센터 정기교육 실시 (수원시 권선구 산업로 198)</t>
    <phoneticPr fontId="1" type="noConversion"/>
  </si>
  <si>
    <t>중량물 규격</t>
    <phoneticPr fontId="1" type="noConversion"/>
  </si>
  <si>
    <t>-</t>
  </si>
  <si>
    <t>-</t>
    <phoneticPr fontId="1" type="noConversion"/>
  </si>
  <si>
    <t>크레인 제원</t>
    <phoneticPr fontId="1" type="noConversion"/>
  </si>
  <si>
    <t>붐 길이</t>
    <phoneticPr fontId="1" type="noConversion"/>
  </si>
  <si>
    <t>작업반경</t>
    <phoneticPr fontId="1" type="noConversion"/>
  </si>
  <si>
    <t>중량물
무게</t>
    <phoneticPr fontId="1" type="noConversion"/>
  </si>
  <si>
    <t>양중함
무게</t>
    <phoneticPr fontId="1" type="noConversion"/>
  </si>
  <si>
    <t>타워크레인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</si>
  <si>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</si>
  <si>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</si>
  <si>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</si>
  <si>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</si>
  <si>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</si>
  <si>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철근</t>
    <phoneticPr fontId="1" type="noConversion"/>
  </si>
  <si>
    <t>파이프</t>
    <phoneticPr fontId="1" type="noConversion"/>
  </si>
  <si>
    <r>
      <t xml:space="preserve">3. 줄걸이 및 양중계산 </t>
    </r>
    <r>
      <rPr>
        <sz val="8"/>
        <color theme="1"/>
        <rFont val="맑은 고딕"/>
        <family val="3"/>
        <charset val="129"/>
        <scheme val="minor"/>
      </rPr>
      <t>(항타기, 굴착기를 이용한 줄걸이 시에도 작성 해야 함)</t>
    </r>
    <phoneticPr fontId="1" type="noConversion"/>
  </si>
  <si>
    <t>중량물
종류</t>
    <phoneticPr fontId="1" type="noConversion"/>
  </si>
  <si>
    <t>결과</t>
    <phoneticPr fontId="1" type="noConversion"/>
  </si>
  <si>
    <t>1) 중량물 및 크레인 양중능력 계산</t>
    <phoneticPr fontId="1" type="noConversion"/>
  </si>
  <si>
    <t>2) 줄걸이 계산</t>
    <phoneticPr fontId="1" type="noConversion"/>
  </si>
  <si>
    <t>거미크레인</t>
  </si>
  <si>
    <t>수원델타원 지식산업센터 833호</t>
    <phoneticPr fontId="1" type="noConversion"/>
  </si>
  <si>
    <t>형식</t>
    <phoneticPr fontId="1" type="noConversion"/>
  </si>
  <si>
    <t>굴착기
인양능력</t>
    <phoneticPr fontId="1" type="noConversion"/>
  </si>
  <si>
    <t>총 양중
무게</t>
    <phoneticPr fontId="1" type="noConversion"/>
  </si>
  <si>
    <t>크레인 종류</t>
    <phoneticPr fontId="1" type="noConversion"/>
  </si>
  <si>
    <t>정격
하중</t>
    <phoneticPr fontId="1" type="noConversion"/>
  </si>
  <si>
    <t>사용
한계</t>
    <phoneticPr fontId="1" type="noConversion"/>
  </si>
  <si>
    <t>중량물 무게</t>
    <phoneticPr fontId="1" type="noConversion"/>
  </si>
  <si>
    <t>중량물 종류</t>
    <phoneticPr fontId="1" type="noConversion"/>
  </si>
  <si>
    <t>인양능력</t>
    <phoneticPr fontId="1" type="noConversion"/>
  </si>
  <si>
    <t>정격하중 대비 
사용한계</t>
    <phoneticPr fontId="1" type="noConversion"/>
  </si>
  <si>
    <t>후크블록 
무게</t>
    <phoneticPr fontId="1" type="noConversion"/>
  </si>
  <si>
    <t>크레인 
양중능력</t>
    <phoneticPr fontId="1" type="noConversion"/>
  </si>
  <si>
    <t>크레인</t>
    <phoneticPr fontId="1" type="noConversion"/>
  </si>
  <si>
    <t>백호</t>
    <phoneticPr fontId="1" type="noConversion"/>
  </si>
  <si>
    <t>최대
양중하중</t>
    <phoneticPr fontId="1" type="noConversion"/>
  </si>
  <si>
    <t>최대 양중하중</t>
    <phoneticPr fontId="1" type="noConversion"/>
  </si>
  <si>
    <t>줄걸이 용량계산</t>
    <phoneticPr fontId="1" type="noConversion"/>
  </si>
  <si>
    <t>샤클 용량계산</t>
    <phoneticPr fontId="1" type="noConversion"/>
  </si>
  <si>
    <t>1줄당 필요 줄걸이 용량</t>
    <phoneticPr fontId="1" type="noConversion"/>
  </si>
  <si>
    <t>필요 샤클 용량(1개당)</t>
    <phoneticPr fontId="1" type="noConversion"/>
  </si>
  <si>
    <t>적용</t>
    <phoneticPr fontId="1" type="noConversion"/>
  </si>
  <si>
    <t>양중함, 리프팅 디바이스 구조계산, 비파괴검사 유무</t>
    <phoneticPr fontId="1" type="noConversion"/>
  </si>
  <si>
    <t>구조계산</t>
    <phoneticPr fontId="1" type="noConversion"/>
  </si>
  <si>
    <t>비파괴검사</t>
    <phoneticPr fontId="1" type="noConversion"/>
  </si>
  <si>
    <t>4. 아우트리거 받침철판 규격 계산</t>
    <phoneticPr fontId="1" type="noConversion"/>
  </si>
  <si>
    <t>근로자 
교육</t>
    <phoneticPr fontId="1" type="noConversion"/>
  </si>
  <si>
    <t>굴착기
(항타기)
양중능력</t>
    <phoneticPr fontId="1" type="noConversion"/>
  </si>
  <si>
    <t>1자 걸이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</si>
</sst>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1" formatCode="_-* #,##0_-;\-* #,##0_-;_-* &quot;-&quot;_-;_-@_-"/>
    <numFmt numFmtId="176" formatCode="0.0&quot;m&quot;"/>
    <numFmt numFmtId="177" formatCode="&quot;W&quot;0.0&quot;m&quot;"/>
    <numFmt numFmtId="178" formatCode="&quot;L&quot;0.0&quot;m&quot;"/>
    <numFmt numFmtId="179" formatCode="&quot;H&quot;0.0&quot;m&quot;"/>
    <numFmt numFmtId="180" formatCode="0.0&quot;톤&quot;"/>
    <numFmt numFmtId="181" formatCode="0.0_ "/>
    <numFmt numFmtId="182" formatCode="0.00&quot;톤&quot;"/>
    <numFmt numFmtId="183" formatCode="0.0&quot;ton/㎡&quot;"/>
    <numFmt numFmtId="184" formatCode="&quot;W&quot;0.00&quot;m&quot;"/>
    <numFmt numFmtId="185" formatCode="&quot;L&quot;0.00&quot;m&quot;"/>
    <numFmt numFmtId="186" formatCode="0.00&quot;m&quot;"/>
    <numFmt numFmtId="187" formatCode="0.0&quot;kN/㎡&quot;"/>
    <numFmt numFmtId="188" formatCode="&quot;T&quot;0&quot;㎜이상&quot;"/>
    <numFmt numFmtId="189" formatCode="#,##0.0_ "/>
  </numFmts>
  <fonts count="50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sz val="8"/>
      <color rgb="FF000000"/>
      <name val="Arial"/>
      <family val="2"/>
    </font>
    <font>
      <sz val="8"/>
      <color rgb="FF000000"/>
      <name val="맑은 고딕"/>
      <family val="3"/>
      <charset val="129"/>
    </font>
    <font>
      <b/>
      <sz val="10"/>
      <color rgb="FFFF0000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0"/>
      <color rgb="FF0000FF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8"/>
      <color rgb="FF00000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b/>
      <sz val="10"/>
      <color theme="0" tint="-0.14999847407452621"/>
      <name val="맑은 고딕"/>
      <family val="3"/>
      <charset val="129"/>
      <scheme val="minor"/>
    </font>
    <font>
      <b/>
      <sz val="10"/>
      <color theme="0" tint="-0.249977111117893"/>
      <name val="맑은 고딕"/>
      <family val="3"/>
      <charset val="129"/>
      <scheme val="minor"/>
    </font>
    <font>
      <b/>
      <sz val="9"/>
      <color rgb="FFFFFFFF"/>
      <name val="Arial"/>
      <family val="2"/>
    </font>
    <font>
      <sz val="8"/>
      <color rgb="FF000000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8"/>
      <color rgb="FF0000FF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8"/>
      <color rgb="FF339933"/>
      <name val="맑은 고딕"/>
      <family val="3"/>
      <charset val="129"/>
      <scheme val="minor"/>
    </font>
    <font>
      <b/>
      <sz val="11"/>
      <color rgb="FF339933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u/>
      <sz val="10"/>
      <color theme="10"/>
      <name val="맑은 고딕"/>
      <family val="3"/>
      <charset val="129"/>
    </font>
    <font>
      <b/>
      <sz val="9"/>
      <color rgb="FF0000FF"/>
      <name val="맑은 고딕"/>
      <family val="3"/>
      <charset val="129"/>
      <scheme val="minor"/>
    </font>
    <font>
      <b/>
      <u/>
      <sz val="10"/>
      <color rgb="FF0000FF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8"/>
      <color rgb="FFFF0000"/>
      <name val="맑은 고딕"/>
      <family val="3"/>
      <charset val="129"/>
      <scheme val="minor"/>
    </font>
    <font>
      <u/>
      <sz val="9"/>
      <color theme="10"/>
      <name val="맑은 고딕"/>
      <family val="3"/>
      <charset val="129"/>
    </font>
    <font>
      <sz val="1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3"/>
      <charset val="129"/>
    </font>
    <font>
      <b/>
      <sz val="8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BCBCB"/>
        <bgColor indexed="64"/>
      </patternFill>
    </fill>
    <fill>
      <patternFill patternType="solid">
        <fgColor rgb="FFE7E7E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C6D9F1"/>
        <bgColor indexed="64"/>
      </patternFill>
    </fill>
    <fill>
      <patternFill patternType="solid">
        <fgColor rgb="FFFDEADA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46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</borders>
  <cellStyleXfs count="5"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41" fontId="44" fillId="0" borderId="0" applyFont="0" applyFill="0" applyBorder="0" applyAlignment="0" applyProtection="0">
      <alignment vertical="center"/>
    </xf>
    <xf numFmtId="0" fontId="44" fillId="0" borderId="0">
      <alignment vertical="center"/>
    </xf>
    <xf numFmtId="0" fontId="45" fillId="0" borderId="0">
      <alignment vertical="center"/>
    </xf>
  </cellStyleXfs>
  <cellXfs count="351">
    <xf numFmtId="0" fontId="0" fillId="0" borderId="0" xfId="0">
      <alignment vertical="center"/>
    </xf>
    <xf numFmtId="0" fontId="3" fillId="0" borderId="0" xfId="0" applyFont="1">
      <alignment vertical="center"/>
    </xf>
    <xf numFmtId="0" fontId="11" fillId="4" borderId="1" xfId="0" applyFont="1" applyFill="1" applyBorder="1" applyAlignment="1">
      <alignment horizontal="left" vertical="center" wrapText="1" readingOrder="1"/>
    </xf>
    <xf numFmtId="0" fontId="11" fillId="5" borderId="2" xfId="0" applyFont="1" applyFill="1" applyBorder="1" applyAlignment="1">
      <alignment horizontal="left" vertical="center" wrapText="1" readingOrder="1"/>
    </xf>
    <xf numFmtId="0" fontId="11" fillId="4" borderId="2" xfId="0" applyFont="1" applyFill="1" applyBorder="1" applyAlignment="1">
      <alignment horizontal="left" vertical="center" wrapText="1" readingOrder="1"/>
    </xf>
    <xf numFmtId="0" fontId="3" fillId="0" borderId="0" xfId="0" applyFont="1" applyBorder="1">
      <alignment vertical="center"/>
    </xf>
    <xf numFmtId="0" fontId="3" fillId="0" borderId="13" xfId="0" applyFont="1" applyBorder="1">
      <alignment vertical="center"/>
    </xf>
    <xf numFmtId="0" fontId="3" fillId="0" borderId="14" xfId="0" applyFont="1" applyBorder="1">
      <alignment vertical="center"/>
    </xf>
    <xf numFmtId="0" fontId="12" fillId="9" borderId="3" xfId="0" applyFont="1" applyFill="1" applyBorder="1" applyAlignment="1">
      <alignment horizontal="center" vertical="center" wrapText="1" readingOrder="1"/>
    </xf>
    <xf numFmtId="0" fontId="23" fillId="8" borderId="3" xfId="0" applyFont="1" applyFill="1" applyBorder="1" applyAlignment="1">
      <alignment horizontal="center" vertical="center" wrapText="1" readingOrder="1"/>
    </xf>
    <xf numFmtId="0" fontId="12" fillId="10" borderId="3" xfId="0" applyFont="1" applyFill="1" applyBorder="1" applyAlignment="1">
      <alignment horizontal="center" vertical="center" wrapText="1" readingOrder="1"/>
    </xf>
    <xf numFmtId="0" fontId="17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25" fillId="0" borderId="0" xfId="0" applyFont="1">
      <alignment vertical="center"/>
    </xf>
    <xf numFmtId="0" fontId="26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" fillId="0" borderId="0" xfId="0" applyFont="1">
      <alignment vertical="center"/>
    </xf>
    <xf numFmtId="0" fontId="29" fillId="0" borderId="0" xfId="0" applyFont="1" applyAlignment="1">
      <alignment horizontal="right" vertical="center"/>
    </xf>
    <xf numFmtId="0" fontId="16" fillId="0" borderId="0" xfId="0" applyFont="1">
      <alignment vertical="center"/>
    </xf>
    <xf numFmtId="0" fontId="30" fillId="0" borderId="0" xfId="0" applyFont="1" applyAlignment="1">
      <alignment horizontal="right" vertical="center"/>
    </xf>
    <xf numFmtId="0" fontId="31" fillId="0" borderId="0" xfId="0" applyFont="1">
      <alignment vertical="center"/>
    </xf>
    <xf numFmtId="0" fontId="32" fillId="0" borderId="0" xfId="0" applyFont="1" applyAlignment="1">
      <alignment horizontal="right" vertical="center"/>
    </xf>
    <xf numFmtId="0" fontId="33" fillId="0" borderId="0" xfId="0" applyFont="1">
      <alignment vertical="center"/>
    </xf>
    <xf numFmtId="0" fontId="35" fillId="0" borderId="0" xfId="1" applyFont="1" applyAlignment="1" applyProtection="1">
      <alignment vertical="center"/>
    </xf>
    <xf numFmtId="0" fontId="2" fillId="0" borderId="0" xfId="0" quotePrefix="1" applyFont="1">
      <alignment vertical="center"/>
    </xf>
    <xf numFmtId="0" fontId="2" fillId="0" borderId="0" xfId="0" quotePrefix="1" applyFont="1" applyAlignment="1">
      <alignment horizontal="left" vertical="top" wrapText="1"/>
    </xf>
    <xf numFmtId="0" fontId="0" fillId="12" borderId="0" xfId="0" applyFill="1">
      <alignment vertical="center"/>
    </xf>
    <xf numFmtId="0" fontId="17" fillId="12" borderId="0" xfId="0" applyFont="1" applyFill="1">
      <alignment vertical="center"/>
    </xf>
    <xf numFmtId="0" fontId="0" fillId="13" borderId="0" xfId="0" applyFill="1">
      <alignment vertical="center"/>
    </xf>
    <xf numFmtId="0" fontId="37" fillId="0" borderId="0" xfId="0" applyFont="1">
      <alignment vertical="center"/>
    </xf>
    <xf numFmtId="0" fontId="13" fillId="0" borderId="0" xfId="0" applyFont="1">
      <alignment vertical="center"/>
    </xf>
    <xf numFmtId="0" fontId="38" fillId="0" borderId="0" xfId="0" applyFont="1">
      <alignment vertical="center"/>
    </xf>
    <xf numFmtId="0" fontId="3" fillId="0" borderId="18" xfId="0" applyFont="1" applyBorder="1">
      <alignment vertical="center"/>
    </xf>
    <xf numFmtId="0" fontId="3" fillId="0" borderId="19" xfId="0" applyFont="1" applyBorder="1">
      <alignment vertical="center"/>
    </xf>
    <xf numFmtId="0" fontId="3" fillId="14" borderId="0" xfId="0" applyFont="1" applyFill="1">
      <alignment vertical="center"/>
    </xf>
    <xf numFmtId="0" fontId="3" fillId="14" borderId="0" xfId="0" applyFont="1" applyFill="1" applyBorder="1">
      <alignment vertical="center"/>
    </xf>
    <xf numFmtId="0" fontId="4" fillId="14" borderId="0" xfId="0" applyFont="1" applyFill="1">
      <alignment vertical="center"/>
    </xf>
    <xf numFmtId="0" fontId="3" fillId="0" borderId="17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22" xfId="0" applyFont="1" applyBorder="1">
      <alignment vertical="center"/>
    </xf>
    <xf numFmtId="0" fontId="3" fillId="0" borderId="23" xfId="0" applyFont="1" applyBorder="1">
      <alignment vertical="center"/>
    </xf>
    <xf numFmtId="0" fontId="3" fillId="0" borderId="24" xfId="0" applyFont="1" applyBorder="1">
      <alignment vertical="center"/>
    </xf>
    <xf numFmtId="0" fontId="3" fillId="0" borderId="25" xfId="0" applyFont="1" applyBorder="1">
      <alignment vertical="center"/>
    </xf>
    <xf numFmtId="0" fontId="3" fillId="6" borderId="30" xfId="0" applyFont="1" applyFill="1" applyBorder="1" applyAlignment="1">
      <alignment vertical="center"/>
    </xf>
    <xf numFmtId="0" fontId="3" fillId="6" borderId="30" xfId="0" applyFont="1" applyFill="1" applyBorder="1">
      <alignment vertical="center"/>
    </xf>
    <xf numFmtId="0" fontId="3" fillId="6" borderId="31" xfId="0" applyFont="1" applyFill="1" applyBorder="1">
      <alignment vertical="center"/>
    </xf>
    <xf numFmtId="0" fontId="3" fillId="0" borderId="30" xfId="0" applyFont="1" applyBorder="1">
      <alignment vertical="center"/>
    </xf>
    <xf numFmtId="0" fontId="3" fillId="6" borderId="32" xfId="0" applyFont="1" applyFill="1" applyBorder="1">
      <alignment vertical="center"/>
    </xf>
    <xf numFmtId="0" fontId="3" fillId="14" borderId="17" xfId="0" applyFont="1" applyFill="1" applyBorder="1">
      <alignment vertical="center"/>
    </xf>
    <xf numFmtId="0" fontId="3" fillId="14" borderId="15" xfId="0" applyFont="1" applyFill="1" applyBorder="1">
      <alignment vertical="center"/>
    </xf>
    <xf numFmtId="0" fontId="4" fillId="14" borderId="19" xfId="0" applyFont="1" applyFill="1" applyBorder="1">
      <alignment vertical="center"/>
    </xf>
    <xf numFmtId="0" fontId="40" fillId="0" borderId="0" xfId="1" applyFont="1" applyAlignment="1" applyProtection="1">
      <alignment vertical="center"/>
    </xf>
    <xf numFmtId="0" fontId="34" fillId="0" borderId="0" xfId="1" quotePrefix="1" applyAlignment="1" applyProtection="1">
      <alignment horizontal="left" vertical="top"/>
    </xf>
    <xf numFmtId="0" fontId="3" fillId="0" borderId="0" xfId="0" applyFont="1" applyAlignment="1">
      <alignment horizontal="left" vertical="top" wrapText="1"/>
    </xf>
    <xf numFmtId="0" fontId="41" fillId="0" borderId="0" xfId="1" applyFont="1" applyAlignment="1" applyProtection="1">
      <alignment vertical="center"/>
    </xf>
    <xf numFmtId="0" fontId="3" fillId="0" borderId="0" xfId="0" quotePrefix="1" applyFont="1">
      <alignment vertic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vertical="top"/>
    </xf>
    <xf numFmtId="0" fontId="39" fillId="0" borderId="0" xfId="0" applyFont="1" applyBorder="1" applyAlignment="1">
      <alignment horizontal="left" vertical="center" wrapText="1"/>
    </xf>
    <xf numFmtId="0" fontId="34" fillId="0" borderId="0" xfId="1" applyAlignment="1" applyProtection="1">
      <alignment vertical="center"/>
    </xf>
    <xf numFmtId="0" fontId="3" fillId="0" borderId="30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3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184" fontId="15" fillId="0" borderId="0" xfId="0" applyNumberFormat="1" applyFont="1" applyFill="1" applyBorder="1" applyAlignment="1">
      <alignment horizontal="center" vertical="center"/>
    </xf>
    <xf numFmtId="186" fontId="3" fillId="0" borderId="0" xfId="0" applyNumberFormat="1" applyFont="1" applyAlignment="1">
      <alignment horizontal="center" vertical="center"/>
    </xf>
    <xf numFmtId="186" fontId="3" fillId="0" borderId="0" xfId="0" applyNumberFormat="1" applyFont="1">
      <alignment vertical="center"/>
    </xf>
    <xf numFmtId="0" fontId="39" fillId="0" borderId="0" xfId="0" applyFont="1" applyBorder="1" applyAlignment="1">
      <alignment vertical="center" wrapText="1"/>
    </xf>
    <xf numFmtId="0" fontId="13" fillId="7" borderId="3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27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42" fillId="0" borderId="0" xfId="0" applyFont="1" applyBorder="1" applyAlignment="1">
      <alignment vertical="center" wrapText="1"/>
    </xf>
    <xf numFmtId="0" fontId="38" fillId="0" borderId="0" xfId="0" applyFont="1" applyBorder="1" applyAlignment="1">
      <alignment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4" fillId="0" borderId="0" xfId="0" applyFont="1" applyBorder="1">
      <alignment vertical="center"/>
    </xf>
    <xf numFmtId="0" fontId="47" fillId="0" borderId="0" xfId="0" quotePrefix="1" applyFont="1" applyBorder="1" applyAlignment="1">
      <alignment vertical="center"/>
    </xf>
    <xf numFmtId="0" fontId="46" fillId="0" borderId="0" xfId="0" applyFont="1" applyBorder="1" applyAlignment="1">
      <alignment vertical="center" wrapText="1"/>
    </xf>
    <xf numFmtId="0" fontId="10" fillId="0" borderId="17" xfId="0" applyFont="1" applyBorder="1">
      <alignment vertical="center"/>
    </xf>
    <xf numFmtId="0" fontId="8" fillId="0" borderId="36" xfId="0" applyFont="1" applyBorder="1">
      <alignment vertical="center"/>
    </xf>
    <xf numFmtId="0" fontId="8" fillId="0" borderId="24" xfId="0" applyFont="1" applyBorder="1">
      <alignment vertical="center"/>
    </xf>
    <xf numFmtId="0" fontId="8" fillId="0" borderId="16" xfId="0" applyFont="1" applyBorder="1">
      <alignment vertical="center"/>
    </xf>
    <xf numFmtId="0" fontId="8" fillId="0" borderId="0" xfId="0" applyFont="1" applyBorder="1">
      <alignment vertical="center"/>
    </xf>
    <xf numFmtId="0" fontId="0" fillId="0" borderId="0" xfId="0" applyAlignment="1">
      <alignment horizontal="right" vertical="center"/>
    </xf>
    <xf numFmtId="0" fontId="3" fillId="0" borderId="21" xfId="0" applyFont="1" applyBorder="1" applyAlignment="1">
      <alignment vertical="center"/>
    </xf>
    <xf numFmtId="0" fontId="3" fillId="0" borderId="21" xfId="0" applyFont="1" applyBorder="1" applyAlignment="1">
      <alignment horizontal="center" vertical="center"/>
    </xf>
    <xf numFmtId="177" fontId="3" fillId="0" borderId="43" xfId="0" applyNumberFormat="1" applyFont="1" applyBorder="1" applyAlignment="1">
      <alignment horizontal="center" vertical="center"/>
    </xf>
    <xf numFmtId="0" fontId="3" fillId="0" borderId="43" xfId="0" applyFont="1" applyBorder="1">
      <alignment vertical="center"/>
    </xf>
    <xf numFmtId="178" fontId="3" fillId="0" borderId="43" xfId="0" applyNumberFormat="1" applyFont="1" applyBorder="1" applyAlignment="1">
      <alignment horizontal="center" vertical="center"/>
    </xf>
    <xf numFmtId="179" fontId="3" fillId="0" borderId="43" xfId="0" applyNumberFormat="1" applyFont="1" applyBorder="1" applyAlignment="1">
      <alignment horizontal="center" vertical="center"/>
    </xf>
    <xf numFmtId="176" fontId="3" fillId="0" borderId="16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176" fontId="3" fillId="0" borderId="39" xfId="0" applyNumberFormat="1" applyFont="1" applyBorder="1" applyAlignment="1">
      <alignment horizontal="center" vertical="center"/>
    </xf>
    <xf numFmtId="176" fontId="3" fillId="0" borderId="43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0" fontId="14" fillId="0" borderId="39" xfId="0" applyNumberFormat="1" applyFont="1" applyBorder="1" applyAlignment="1">
      <alignment horizontal="center" vertical="center"/>
    </xf>
    <xf numFmtId="180" fontId="14" fillId="0" borderId="0" xfId="0" applyNumberFormat="1" applyFont="1" applyBorder="1" applyAlignment="1">
      <alignment horizontal="center" vertical="center"/>
    </xf>
    <xf numFmtId="0" fontId="13" fillId="6" borderId="27" xfId="0" applyFont="1" applyFill="1" applyBorder="1" applyAlignment="1">
      <alignment vertical="center"/>
    </xf>
    <xf numFmtId="0" fontId="13" fillId="6" borderId="33" xfId="0" applyFont="1" applyFill="1" applyBorder="1" applyAlignment="1">
      <alignment vertical="center"/>
    </xf>
    <xf numFmtId="180" fontId="0" fillId="0" borderId="0" xfId="0" applyNumberFormat="1">
      <alignment vertical="center"/>
    </xf>
    <xf numFmtId="180" fontId="14" fillId="0" borderId="16" xfId="0" applyNumberFormat="1" applyFont="1" applyBorder="1" applyAlignment="1">
      <alignment horizontal="center" vertical="center"/>
    </xf>
    <xf numFmtId="0" fontId="10" fillId="14" borderId="0" xfId="0" applyFont="1" applyFill="1" applyBorder="1">
      <alignment vertical="center"/>
    </xf>
    <xf numFmtId="0" fontId="3" fillId="2" borderId="8" xfId="0" applyFont="1" applyFill="1" applyBorder="1">
      <alignment vertical="center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5" xfId="0" applyFont="1" applyBorder="1" applyAlignment="1">
      <alignment vertical="center"/>
    </xf>
    <xf numFmtId="0" fontId="3" fillId="6" borderId="27" xfId="0" applyFont="1" applyFill="1" applyBorder="1" applyAlignment="1">
      <alignment vertical="center"/>
    </xf>
    <xf numFmtId="0" fontId="3" fillId="6" borderId="27" xfId="0" applyFont="1" applyFill="1" applyBorder="1">
      <alignment vertical="center"/>
    </xf>
    <xf numFmtId="0" fontId="3" fillId="6" borderId="28" xfId="0" applyFont="1" applyFill="1" applyBorder="1">
      <alignment vertical="center"/>
    </xf>
    <xf numFmtId="0" fontId="3" fillId="0" borderId="20" xfId="0" applyFont="1" applyBorder="1">
      <alignment vertical="center"/>
    </xf>
    <xf numFmtId="0" fontId="3" fillId="0" borderId="21" xfId="0" applyFont="1" applyBorder="1">
      <alignment vertical="center"/>
    </xf>
    <xf numFmtId="0" fontId="7" fillId="0" borderId="21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3" fillId="2" borderId="33" xfId="0" applyFont="1" applyFill="1" applyBorder="1" applyAlignment="1">
      <alignment vertical="center"/>
    </xf>
    <xf numFmtId="0" fontId="3" fillId="0" borderId="14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184" fontId="15" fillId="0" borderId="13" xfId="0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" fillId="0" borderId="31" xfId="0" applyFont="1" applyBorder="1">
      <alignment vertical="center"/>
    </xf>
    <xf numFmtId="0" fontId="3" fillId="14" borderId="13" xfId="0" applyFont="1" applyFill="1" applyBorder="1">
      <alignment vertical="center"/>
    </xf>
    <xf numFmtId="0" fontId="10" fillId="14" borderId="13" xfId="0" applyFont="1" applyFill="1" applyBorder="1">
      <alignment vertical="center"/>
    </xf>
    <xf numFmtId="0" fontId="3" fillId="3" borderId="20" xfId="0" applyFont="1" applyFill="1" applyBorder="1" applyAlignment="1">
      <alignment vertical="center"/>
    </xf>
    <xf numFmtId="0" fontId="3" fillId="3" borderId="21" xfId="0" applyFont="1" applyFill="1" applyBorder="1" applyAlignment="1">
      <alignment vertical="center"/>
    </xf>
    <xf numFmtId="0" fontId="3" fillId="3" borderId="42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178" fontId="3" fillId="0" borderId="0" xfId="0" applyNumberFormat="1" applyFont="1" applyFill="1" applyBorder="1" applyAlignment="1">
      <alignment horizontal="center" vertical="center"/>
    </xf>
    <xf numFmtId="179" fontId="3" fillId="0" borderId="0" xfId="0" applyNumberFormat="1" applyFont="1" applyFill="1" applyBorder="1" applyAlignment="1">
      <alignment horizontal="center" vertical="center"/>
    </xf>
    <xf numFmtId="180" fontId="3" fillId="0" borderId="0" xfId="0" applyNumberFormat="1" applyFont="1" applyFill="1" applyBorder="1" applyAlignment="1">
      <alignment horizontal="center" vertical="center"/>
    </xf>
    <xf numFmtId="182" fontId="31" fillId="0" borderId="0" xfId="0" applyNumberFormat="1" applyFont="1" applyFill="1" applyBorder="1" applyAlignment="1">
      <alignment horizontal="center" vertical="center"/>
    </xf>
    <xf numFmtId="180" fontId="1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>
      <alignment vertical="center"/>
    </xf>
    <xf numFmtId="0" fontId="26" fillId="13" borderId="0" xfId="0" applyFont="1" applyFill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26" fillId="11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quotePrefix="1" applyFont="1" applyAlignment="1">
      <alignment horizontal="left" vertical="center" wrapText="1"/>
    </xf>
    <xf numFmtId="0" fontId="3" fillId="0" borderId="0" xfId="0" quotePrefix="1" applyFont="1" applyAlignment="1">
      <alignment horizontal="left" vertical="top" wrapText="1"/>
    </xf>
    <xf numFmtId="0" fontId="2" fillId="0" borderId="0" xfId="0" quotePrefix="1" applyFont="1" applyAlignment="1">
      <alignment horizontal="left" vertical="top" wrapText="1"/>
    </xf>
    <xf numFmtId="0" fontId="18" fillId="6" borderId="7" xfId="0" applyFont="1" applyFill="1" applyBorder="1" applyAlignment="1">
      <alignment horizontal="center" vertical="center" wrapText="1" readingOrder="1"/>
    </xf>
    <xf numFmtId="0" fontId="18" fillId="6" borderId="8" xfId="0" applyFont="1" applyFill="1" applyBorder="1" applyAlignment="1">
      <alignment horizontal="center" vertical="center" wrapText="1" readingOrder="1"/>
    </xf>
    <xf numFmtId="0" fontId="18" fillId="6" borderId="10" xfId="0" applyFont="1" applyFill="1" applyBorder="1" applyAlignment="1">
      <alignment horizontal="center" vertical="center" wrapText="1" readingOrder="1"/>
    </xf>
    <xf numFmtId="0" fontId="18" fillId="6" borderId="11" xfId="0" applyFont="1" applyFill="1" applyBorder="1" applyAlignment="1">
      <alignment horizontal="center" vertical="center" wrapText="1" readingOrder="1"/>
    </xf>
    <xf numFmtId="189" fontId="4" fillId="0" borderId="11" xfId="0" applyNumberFormat="1" applyFont="1" applyBorder="1" applyAlignment="1">
      <alignment horizontal="center" vertical="center"/>
    </xf>
    <xf numFmtId="181" fontId="4" fillId="0" borderId="8" xfId="0" applyNumberFormat="1" applyFont="1" applyBorder="1" applyAlignment="1">
      <alignment horizontal="center" vertical="center"/>
    </xf>
    <xf numFmtId="189" fontId="4" fillId="0" borderId="12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right" vertical="center"/>
    </xf>
    <xf numFmtId="0" fontId="3" fillId="0" borderId="9" xfId="0" applyFont="1" applyBorder="1" applyAlignment="1">
      <alignment horizontal="right" vertical="center"/>
    </xf>
    <xf numFmtId="0" fontId="3" fillId="0" borderId="11" xfId="0" applyFont="1" applyBorder="1" applyAlignment="1">
      <alignment horizontal="right" vertical="center"/>
    </xf>
    <xf numFmtId="0" fontId="3" fillId="0" borderId="12" xfId="0" applyFont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21" fillId="0" borderId="5" xfId="0" quotePrefix="1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5" xfId="0" quotePrefix="1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right" vertical="center"/>
    </xf>
    <xf numFmtId="0" fontId="3" fillId="0" borderId="6" xfId="0" applyFont="1" applyBorder="1" applyAlignment="1">
      <alignment horizontal="right" vertical="center"/>
    </xf>
    <xf numFmtId="0" fontId="4" fillId="14" borderId="19" xfId="0" applyFont="1" applyFill="1" applyBorder="1" applyAlignment="1">
      <alignment horizontal="center" vertical="center"/>
    </xf>
    <xf numFmtId="0" fontId="4" fillId="14" borderId="23" xfId="0" applyFont="1" applyFill="1" applyBorder="1" applyAlignment="1">
      <alignment horizontal="center" vertical="center"/>
    </xf>
    <xf numFmtId="186" fontId="3" fillId="0" borderId="0" xfId="0" applyNumberFormat="1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188" fontId="15" fillId="7" borderId="30" xfId="0" applyNumberFormat="1" applyFont="1" applyFill="1" applyBorder="1" applyAlignment="1">
      <alignment horizontal="center" vertical="center"/>
    </xf>
    <xf numFmtId="188" fontId="15" fillId="7" borderId="31" xfId="0" applyNumberFormat="1" applyFont="1" applyFill="1" applyBorder="1" applyAlignment="1">
      <alignment horizontal="center" vertical="center"/>
    </xf>
    <xf numFmtId="187" fontId="3" fillId="0" borderId="26" xfId="0" applyNumberFormat="1" applyFont="1" applyBorder="1" applyAlignment="1">
      <alignment horizontal="center" vertical="center"/>
    </xf>
    <xf numFmtId="187" fontId="3" fillId="0" borderId="27" xfId="0" applyNumberFormat="1" applyFont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184" fontId="13" fillId="7" borderId="11" xfId="0" applyNumberFormat="1" applyFont="1" applyFill="1" applyBorder="1" applyAlignment="1">
      <alignment horizontal="center" vertical="center"/>
    </xf>
    <xf numFmtId="184" fontId="13" fillId="7" borderId="12" xfId="0" applyNumberFormat="1" applyFont="1" applyFill="1" applyBorder="1" applyAlignment="1">
      <alignment horizontal="center" vertical="center"/>
    </xf>
    <xf numFmtId="185" fontId="3" fillId="0" borderId="30" xfId="0" applyNumberFormat="1" applyFont="1" applyFill="1" applyBorder="1" applyAlignment="1">
      <alignment horizontal="center" vertical="center"/>
    </xf>
    <xf numFmtId="185" fontId="3" fillId="0" borderId="32" xfId="0" applyNumberFormat="1" applyFont="1" applyFill="1" applyBorder="1" applyAlignment="1">
      <alignment horizontal="center" vertical="center"/>
    </xf>
    <xf numFmtId="184" fontId="3" fillId="0" borderId="29" xfId="0" applyNumberFormat="1" applyFont="1" applyFill="1" applyBorder="1" applyAlignment="1">
      <alignment horizontal="center" vertical="center"/>
    </xf>
    <xf numFmtId="184" fontId="3" fillId="0" borderId="30" xfId="0" applyNumberFormat="1" applyFont="1" applyFill="1" applyBorder="1" applyAlignment="1">
      <alignment horizontal="center" vertical="center"/>
    </xf>
    <xf numFmtId="186" fontId="3" fillId="0" borderId="11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180" fontId="16" fillId="2" borderId="5" xfId="0" applyNumberFormat="1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14" borderId="22" xfId="0" applyFont="1" applyFill="1" applyBorder="1" applyAlignment="1">
      <alignment horizontal="center" vertical="center"/>
    </xf>
    <xf numFmtId="0" fontId="43" fillId="0" borderId="40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21" fillId="0" borderId="8" xfId="0" quotePrefix="1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21" fillId="0" borderId="8" xfId="0" quotePrefix="1" applyFont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3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3" fillId="3" borderId="11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/>
    </xf>
    <xf numFmtId="185" fontId="13" fillId="7" borderId="30" xfId="0" applyNumberFormat="1" applyFont="1" applyFill="1" applyBorder="1" applyAlignment="1">
      <alignment horizontal="center" vertical="center"/>
    </xf>
    <xf numFmtId="184" fontId="13" fillId="7" borderId="29" xfId="0" applyNumberFormat="1" applyFont="1" applyFill="1" applyBorder="1" applyAlignment="1">
      <alignment horizontal="center" vertical="center"/>
    </xf>
    <xf numFmtId="184" fontId="13" fillId="7" borderId="30" xfId="0" applyNumberFormat="1" applyFont="1" applyFill="1" applyBorder="1" applyAlignment="1">
      <alignment horizontal="center" vertical="center"/>
    </xf>
    <xf numFmtId="183" fontId="3" fillId="0" borderId="27" xfId="0" applyNumberFormat="1" applyFont="1" applyBorder="1" applyAlignment="1">
      <alignment horizontal="center" vertical="center"/>
    </xf>
    <xf numFmtId="183" fontId="3" fillId="0" borderId="28" xfId="0" applyNumberFormat="1" applyFont="1" applyBorder="1" applyAlignment="1">
      <alignment horizontal="center" vertical="center"/>
    </xf>
    <xf numFmtId="181" fontId="4" fillId="0" borderId="9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18" fillId="6" borderId="4" xfId="0" applyFont="1" applyFill="1" applyBorder="1" applyAlignment="1">
      <alignment horizontal="center" vertical="center" wrapText="1" readingOrder="1"/>
    </xf>
    <xf numFmtId="0" fontId="18" fillId="6" borderId="5" xfId="0" applyFont="1" applyFill="1" applyBorder="1" applyAlignment="1">
      <alignment horizontal="center" vertical="center" wrapText="1" readingOrder="1"/>
    </xf>
    <xf numFmtId="0" fontId="3" fillId="3" borderId="4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/>
    </xf>
    <xf numFmtId="180" fontId="49" fillId="0" borderId="8" xfId="0" applyNumberFormat="1" applyFont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182" fontId="3" fillId="0" borderId="8" xfId="0" applyNumberFormat="1" applyFont="1" applyBorder="1" applyAlignment="1">
      <alignment horizontal="center" vertical="center"/>
    </xf>
    <xf numFmtId="180" fontId="3" fillId="0" borderId="8" xfId="0" applyNumberFormat="1" applyFont="1" applyBorder="1" applyAlignment="1">
      <alignment horizontal="center" vertical="center"/>
    </xf>
    <xf numFmtId="180" fontId="3" fillId="0" borderId="9" xfId="0" applyNumberFormat="1" applyFont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13" fillId="7" borderId="8" xfId="0" applyFont="1" applyFill="1" applyBorder="1" applyAlignment="1">
      <alignment horizontal="center" vertical="center"/>
    </xf>
    <xf numFmtId="0" fontId="13" fillId="7" borderId="9" xfId="0" applyFont="1" applyFill="1" applyBorder="1" applyAlignment="1">
      <alignment horizontal="center" vertical="center"/>
    </xf>
    <xf numFmtId="177" fontId="3" fillId="0" borderId="29" xfId="0" applyNumberFormat="1" applyFont="1" applyBorder="1" applyAlignment="1">
      <alignment horizontal="center" vertical="center"/>
    </xf>
    <xf numFmtId="177" fontId="3" fillId="0" borderId="30" xfId="0" applyNumberFormat="1" applyFont="1" applyBorder="1" applyAlignment="1">
      <alignment horizontal="center" vertical="center"/>
    </xf>
    <xf numFmtId="178" fontId="3" fillId="0" borderId="30" xfId="0" applyNumberFormat="1" applyFont="1" applyBorder="1" applyAlignment="1">
      <alignment horizontal="center" vertical="center"/>
    </xf>
    <xf numFmtId="179" fontId="3" fillId="0" borderId="30" xfId="0" applyNumberFormat="1" applyFont="1" applyBorder="1" applyAlignment="1">
      <alignment horizontal="center" vertical="center"/>
    </xf>
    <xf numFmtId="179" fontId="3" fillId="0" borderId="32" xfId="0" applyNumberFormat="1" applyFont="1" applyBorder="1" applyAlignment="1">
      <alignment horizontal="center" vertical="center"/>
    </xf>
    <xf numFmtId="0" fontId="3" fillId="6" borderId="29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8" fillId="0" borderId="21" xfId="0" applyFont="1" applyBorder="1" applyAlignment="1">
      <alignment horizontal="left" vertical="center"/>
    </xf>
    <xf numFmtId="0" fontId="8" fillId="0" borderId="35" xfId="0" applyFont="1" applyBorder="1" applyAlignment="1">
      <alignment horizontal="left" vertical="center"/>
    </xf>
    <xf numFmtId="0" fontId="3" fillId="0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7" fillId="0" borderId="21" xfId="0" applyFont="1" applyBorder="1" applyAlignment="1">
      <alignment horizontal="left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 shrinkToFit="1"/>
    </xf>
    <xf numFmtId="0" fontId="3" fillId="6" borderId="9" xfId="0" applyFont="1" applyFill="1" applyBorder="1" applyAlignment="1">
      <alignment horizontal="center" vertical="center" shrinkToFit="1"/>
    </xf>
    <xf numFmtId="177" fontId="3" fillId="0" borderId="20" xfId="0" applyNumberFormat="1" applyFont="1" applyBorder="1" applyAlignment="1">
      <alignment horizontal="center" vertical="center"/>
    </xf>
    <xf numFmtId="177" fontId="3" fillId="0" borderId="21" xfId="0" applyNumberFormat="1" applyFont="1" applyBorder="1" applyAlignment="1">
      <alignment horizontal="center" vertical="center"/>
    </xf>
    <xf numFmtId="178" fontId="3" fillId="0" borderId="21" xfId="0" applyNumberFormat="1" applyFont="1" applyBorder="1" applyAlignment="1">
      <alignment horizontal="center" vertical="center"/>
    </xf>
    <xf numFmtId="179" fontId="3" fillId="0" borderId="21" xfId="0" applyNumberFormat="1" applyFont="1" applyBorder="1" applyAlignment="1">
      <alignment horizontal="center" vertical="center"/>
    </xf>
    <xf numFmtId="179" fontId="3" fillId="0" borderId="42" xfId="0" applyNumberFormat="1" applyFont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176" fontId="3" fillId="0" borderId="8" xfId="0" applyNumberFormat="1" applyFont="1" applyBorder="1" applyAlignment="1">
      <alignment horizontal="center" vertical="center"/>
    </xf>
    <xf numFmtId="182" fontId="16" fillId="2" borderId="16" xfId="0" applyNumberFormat="1" applyFont="1" applyFill="1" applyBorder="1" applyAlignment="1">
      <alignment horizontal="center" vertical="center"/>
    </xf>
    <xf numFmtId="182" fontId="16" fillId="2" borderId="0" xfId="0" applyNumberFormat="1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176" fontId="3" fillId="0" borderId="11" xfId="0" applyNumberFormat="1" applyFont="1" applyBorder="1" applyAlignment="1">
      <alignment horizontal="center" vertical="center"/>
    </xf>
    <xf numFmtId="180" fontId="3" fillId="0" borderId="11" xfId="0" applyNumberFormat="1" applyFont="1" applyBorder="1" applyAlignment="1">
      <alignment horizontal="center" vertical="center"/>
    </xf>
    <xf numFmtId="180" fontId="49" fillId="0" borderId="11" xfId="0" applyNumberFormat="1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/>
    </xf>
    <xf numFmtId="0" fontId="3" fillId="6" borderId="27" xfId="0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38" xfId="0" applyFont="1" applyFill="1" applyBorder="1" applyAlignment="1">
      <alignment horizontal="center" vertical="center"/>
    </xf>
    <xf numFmtId="0" fontId="5" fillId="0" borderId="15" xfId="0" applyFont="1" applyBorder="1" applyAlignment="1">
      <alignment horizontal="left" vertical="center"/>
    </xf>
    <xf numFmtId="0" fontId="3" fillId="3" borderId="7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21" fillId="0" borderId="21" xfId="0" quotePrefix="1" applyFont="1" applyFill="1" applyBorder="1" applyAlignment="1">
      <alignment horizontal="center" vertical="center"/>
    </xf>
    <xf numFmtId="0" fontId="21" fillId="0" borderId="35" xfId="0" quotePrefix="1" applyFont="1" applyFill="1" applyBorder="1" applyAlignment="1">
      <alignment horizontal="center" vertical="center"/>
    </xf>
    <xf numFmtId="0" fontId="21" fillId="0" borderId="21" xfId="0" quotePrefix="1" applyFont="1" applyBorder="1" applyAlignment="1">
      <alignment horizontal="center" vertical="center"/>
    </xf>
    <xf numFmtId="182" fontId="31" fillId="2" borderId="8" xfId="0" applyNumberFormat="1" applyFont="1" applyFill="1" applyBorder="1" applyAlignment="1">
      <alignment horizontal="center" vertical="center"/>
    </xf>
    <xf numFmtId="182" fontId="31" fillId="2" borderId="9" xfId="0" applyNumberFormat="1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182" fontId="31" fillId="2" borderId="11" xfId="0" applyNumberFormat="1" applyFont="1" applyFill="1" applyBorder="1" applyAlignment="1">
      <alignment horizontal="center" vertical="center"/>
    </xf>
    <xf numFmtId="182" fontId="31" fillId="2" borderId="12" xfId="0" applyNumberFormat="1" applyFont="1" applyFill="1" applyBorder="1" applyAlignment="1">
      <alignment horizontal="center" vertical="center"/>
    </xf>
    <xf numFmtId="180" fontId="3" fillId="0" borderId="5" xfId="0" applyNumberFormat="1" applyFont="1" applyBorder="1" applyAlignment="1">
      <alignment horizontal="center" vertical="center"/>
    </xf>
    <xf numFmtId="180" fontId="3" fillId="0" borderId="6" xfId="0" applyNumberFormat="1" applyFont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180" fontId="48" fillId="2" borderId="8" xfId="0" applyNumberFormat="1" applyFont="1" applyFill="1" applyBorder="1" applyAlignment="1">
      <alignment horizontal="center" vertical="center"/>
    </xf>
    <xf numFmtId="180" fontId="14" fillId="2" borderId="8" xfId="0" applyNumberFormat="1" applyFont="1" applyFill="1" applyBorder="1" applyAlignment="1">
      <alignment horizontal="center" vertical="center"/>
    </xf>
    <xf numFmtId="180" fontId="14" fillId="2" borderId="11" xfId="0" applyNumberFormat="1" applyFont="1" applyFill="1" applyBorder="1" applyAlignment="1">
      <alignment horizontal="center" vertical="center"/>
    </xf>
    <xf numFmtId="180" fontId="3" fillId="6" borderId="8" xfId="0" applyNumberFormat="1" applyFont="1" applyFill="1" applyBorder="1" applyAlignment="1">
      <alignment horizontal="center" vertical="center"/>
    </xf>
    <xf numFmtId="180" fontId="3" fillId="6" borderId="11" xfId="0" applyNumberFormat="1" applyFont="1" applyFill="1" applyBorder="1" applyAlignment="1">
      <alignment horizontal="center" vertical="center"/>
    </xf>
    <xf numFmtId="180" fontId="15" fillId="2" borderId="8" xfId="0" applyNumberFormat="1" applyFont="1" applyFill="1" applyBorder="1" applyAlignment="1">
      <alignment horizontal="center" vertical="center"/>
    </xf>
    <xf numFmtId="180" fontId="15" fillId="2" borderId="8" xfId="0" quotePrefix="1" applyNumberFormat="1" applyFont="1" applyFill="1" applyBorder="1" applyAlignment="1">
      <alignment horizontal="center" vertical="center"/>
    </xf>
    <xf numFmtId="180" fontId="15" fillId="2" borderId="11" xfId="0" quotePrefix="1" applyNumberFormat="1" applyFont="1" applyFill="1" applyBorder="1" applyAlignment="1">
      <alignment horizontal="center" vertical="center"/>
    </xf>
    <xf numFmtId="180" fontId="15" fillId="2" borderId="11" xfId="0" applyNumberFormat="1" applyFont="1" applyFill="1" applyBorder="1" applyAlignment="1">
      <alignment horizontal="center" vertical="center"/>
    </xf>
    <xf numFmtId="177" fontId="3" fillId="3" borderId="5" xfId="0" applyNumberFormat="1" applyFont="1" applyFill="1" applyBorder="1" applyAlignment="1">
      <alignment horizontal="center" vertical="center"/>
    </xf>
    <xf numFmtId="180" fontId="13" fillId="0" borderId="8" xfId="0" applyNumberFormat="1" applyFont="1" applyBorder="1" applyAlignment="1">
      <alignment horizontal="center" vertical="center"/>
    </xf>
    <xf numFmtId="180" fontId="13" fillId="0" borderId="11" xfId="0" applyNumberFormat="1" applyFont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/>
    </xf>
    <xf numFmtId="0" fontId="9" fillId="15" borderId="4" xfId="0" applyFont="1" applyFill="1" applyBorder="1" applyAlignment="1">
      <alignment horizontal="center" vertical="center" wrapText="1"/>
    </xf>
    <xf numFmtId="0" fontId="9" fillId="15" borderId="5" xfId="0" applyFont="1" applyFill="1" applyBorder="1" applyAlignment="1">
      <alignment horizontal="center" vertical="center"/>
    </xf>
    <xf numFmtId="0" fontId="9" fillId="15" borderId="5" xfId="0" applyFont="1" applyFill="1" applyBorder="1" applyAlignment="1">
      <alignment horizontal="center" vertical="center" wrapText="1"/>
    </xf>
    <xf numFmtId="0" fontId="9" fillId="15" borderId="7" xfId="0" applyFont="1" applyFill="1" applyBorder="1" applyAlignment="1">
      <alignment horizontal="center" vertical="center" wrapText="1"/>
    </xf>
    <xf numFmtId="0" fontId="9" fillId="15" borderId="8" xfId="0" applyFont="1" applyFill="1" applyBorder="1" applyAlignment="1">
      <alignment horizontal="center" vertical="center" wrapText="1"/>
    </xf>
    <xf numFmtId="0" fontId="9" fillId="15" borderId="10" xfId="0" applyFont="1" applyFill="1" applyBorder="1" applyAlignment="1">
      <alignment horizontal="center" vertical="center" wrapText="1"/>
    </xf>
    <xf numFmtId="0" fontId="9" fillId="15" borderId="11" xfId="0" applyFont="1" applyFill="1" applyBorder="1" applyAlignment="1">
      <alignment horizontal="center" vertical="center" wrapText="1"/>
    </xf>
    <xf numFmtId="0" fontId="16" fillId="2" borderId="26" xfId="0" applyFont="1" applyFill="1" applyBorder="1" applyAlignment="1">
      <alignment horizontal="center" vertical="center" shrinkToFit="1"/>
    </xf>
    <xf numFmtId="0" fontId="16" fillId="2" borderId="27" xfId="0" applyFont="1" applyFill="1" applyBorder="1" applyAlignment="1">
      <alignment horizontal="center" vertical="center" shrinkToFit="1"/>
    </xf>
    <xf numFmtId="0" fontId="3" fillId="3" borderId="6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180" fontId="16" fillId="2" borderId="8" xfId="0" applyNumberFormat="1" applyFont="1" applyFill="1" applyBorder="1" applyAlignment="1">
      <alignment horizontal="center" vertical="center"/>
    </xf>
    <xf numFmtId="0" fontId="9" fillId="15" borderId="7" xfId="0" applyFont="1" applyFill="1" applyBorder="1" applyAlignment="1">
      <alignment horizontal="center" vertical="center"/>
    </xf>
    <xf numFmtId="0" fontId="9" fillId="15" borderId="8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/>
    </xf>
    <xf numFmtId="0" fontId="9" fillId="15" borderId="10" xfId="0" applyFont="1" applyFill="1" applyBorder="1" applyAlignment="1">
      <alignment horizontal="center" vertical="center"/>
    </xf>
    <xf numFmtId="0" fontId="9" fillId="15" borderId="11" xfId="0" applyFont="1" applyFill="1" applyBorder="1" applyAlignment="1">
      <alignment horizontal="center" vertical="center"/>
    </xf>
    <xf numFmtId="0" fontId="3" fillId="6" borderId="28" xfId="0" applyFont="1" applyFill="1" applyBorder="1" applyAlignment="1">
      <alignment horizontal="center" vertical="center"/>
    </xf>
    <xf numFmtId="182" fontId="15" fillId="2" borderId="8" xfId="0" applyNumberFormat="1" applyFont="1" applyFill="1" applyBorder="1" applyAlignment="1">
      <alignment horizontal="center" vertical="center"/>
    </xf>
    <xf numFmtId="180" fontId="49" fillId="6" borderId="5" xfId="0" applyNumberFormat="1" applyFont="1" applyFill="1" applyBorder="1" applyAlignment="1">
      <alignment horizontal="center" vertical="center"/>
    </xf>
    <xf numFmtId="180" fontId="49" fillId="6" borderId="8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0" borderId="10" xfId="0" quotePrefix="1" applyFont="1" applyBorder="1" applyAlignment="1">
      <alignment horizontal="center" vertical="center"/>
    </xf>
    <xf numFmtId="0" fontId="3" fillId="0" borderId="11" xfId="0" quotePrefix="1" applyFont="1" applyBorder="1" applyAlignment="1">
      <alignment horizontal="center" vertical="center"/>
    </xf>
    <xf numFmtId="0" fontId="3" fillId="0" borderId="7" xfId="0" quotePrefix="1" applyFont="1" applyBorder="1" applyAlignment="1">
      <alignment horizontal="center" vertical="center"/>
    </xf>
    <xf numFmtId="0" fontId="3" fillId="0" borderId="8" xfId="0" quotePrefix="1" applyFont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4" fillId="14" borderId="13" xfId="0" applyFont="1" applyFill="1" applyBorder="1" applyAlignment="1">
      <alignment horizontal="left" vertical="center" wrapText="1"/>
    </xf>
    <xf numFmtId="0" fontId="3" fillId="3" borderId="41" xfId="0" applyFont="1" applyFill="1" applyBorder="1" applyAlignment="1">
      <alignment horizontal="center" vertical="center"/>
    </xf>
    <xf numFmtId="0" fontId="3" fillId="0" borderId="9" xfId="0" quotePrefix="1" applyFont="1" applyBorder="1" applyAlignment="1">
      <alignment horizontal="center" vertical="center"/>
    </xf>
    <xf numFmtId="0" fontId="3" fillId="0" borderId="12" xfId="0" quotePrefix="1" applyFont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vertical="center" wrapText="1"/>
    </xf>
    <xf numFmtId="0" fontId="12" fillId="10" borderId="3" xfId="0" applyFont="1" applyFill="1" applyBorder="1" applyAlignment="1">
      <alignment horizontal="center" vertical="center" wrapText="1" readingOrder="1"/>
    </xf>
    <xf numFmtId="0" fontId="23" fillId="8" borderId="3" xfId="0" applyFont="1" applyFill="1" applyBorder="1" applyAlignment="1">
      <alignment horizontal="center" vertical="center" wrapText="1" readingOrder="1"/>
    </xf>
    <xf numFmtId="0" fontId="11" fillId="9" borderId="3" xfId="0" applyFont="1" applyFill="1" applyBorder="1" applyAlignment="1">
      <alignment horizontal="center" vertical="center" wrapText="1" readingOrder="1"/>
    </xf>
    <xf numFmtId="0" fontId="11" fillId="10" borderId="3" xfId="0" applyFont="1" applyFill="1" applyBorder="1" applyAlignment="1">
      <alignment horizontal="center" vertical="center" wrapText="1" readingOrder="1"/>
    </xf>
    <xf numFmtId="0" fontId="12" fillId="9" borderId="3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horizontal="left" vertical="center" wrapText="1"/>
    </xf>
  </cellXfs>
  <cellStyles count="5">
    <cellStyle name="쉼표 [0] 2" xfId="2"/>
    <cellStyle name="표준" xfId="0" builtinId="0"/>
    <cellStyle name="표준 2" xfId="3"/>
    <cellStyle name="표준 2 2" xfId="4"/>
    <cellStyle name="하이퍼링크" xfId="1" builtinId="8"/>
  </cellStyles>
  <dxfs count="0"/>
  <tableStyles count="0" defaultTableStyle="TableStyleMedium2" defaultPivotStyle="PivotStyleLight16"/>
  <colors>
    <mruColors>
      <color rgb="FF0000FF"/>
      <color rgb="FF339933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jpe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pn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721828</xdr:colOff>
      <xdr:row>18</xdr:row>
      <xdr:rowOff>47624</xdr:rowOff>
    </xdr:from>
    <xdr:to>
      <xdr:col>5</xdr:col>
      <xdr:colOff>594276</xdr:colOff>
      <xdr:row>36</xdr:row>
      <xdr:rowOff>137950</xdr:rowOff>
    </xdr:to>
    <xdr:pic>
      <xdr:nvPicPr>
        <xdr:cNvPr id="2" name="그림 1" descr="브로셔.jpg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b="9683"/>
        <a:stretch/>
      </xdr:blipFill>
      <xdr:spPr>
        <a:xfrm>
          <a:off x="997725" y="5526141"/>
          <a:ext cx="2881034" cy="3874050"/>
        </a:xfrm>
        <a:prstGeom prst="rect">
          <a:avLst/>
        </a:prstGeom>
      </xdr:spPr>
    </xdr:pic>
    <xdr:clientData/>
  </xdr:twoCellAnchor>
  <xdr:twoCellAnchor editAs="oneCell">
    <xdr:from>
      <xdr:col>1</xdr:col>
      <xdr:colOff>741292</xdr:colOff>
      <xdr:row>44</xdr:row>
      <xdr:rowOff>74957</xdr:rowOff>
    </xdr:from>
    <xdr:to>
      <xdr:col>5</xdr:col>
      <xdr:colOff>613740</xdr:colOff>
      <xdr:row>61</xdr:row>
      <xdr:rowOff>118800</xdr:rowOff>
    </xdr:to>
    <xdr:pic>
      <xdr:nvPicPr>
        <xdr:cNvPr id="3" name="그림 2" descr="KakaoTalk_20210906_18094310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14618" y="10966587"/>
          <a:ext cx="2895600" cy="4226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105890</xdr:colOff>
      <xdr:row>51</xdr:row>
      <xdr:rowOff>103008</xdr:rowOff>
    </xdr:from>
    <xdr:to>
      <xdr:col>37</xdr:col>
      <xdr:colOff>101301</xdr:colOff>
      <xdr:row>54</xdr:row>
      <xdr:rowOff>265127</xdr:rowOff>
    </xdr:to>
    <xdr:grpSp>
      <xdr:nvGrpSpPr>
        <xdr:cNvPr id="65" name="그룹 64"/>
        <xdr:cNvGrpSpPr/>
      </xdr:nvGrpSpPr>
      <xdr:grpSpPr>
        <a:xfrm>
          <a:off x="3725390" y="13371333"/>
          <a:ext cx="3110086" cy="1105094"/>
          <a:chOff x="2680368" y="18812113"/>
          <a:chExt cx="3372185" cy="1114619"/>
        </a:xfrm>
      </xdr:grpSpPr>
      <xdr:grpSp>
        <xdr:nvGrpSpPr>
          <xdr:cNvPr id="19" name="그룹 18"/>
          <xdr:cNvGrpSpPr/>
        </xdr:nvGrpSpPr>
        <xdr:grpSpPr>
          <a:xfrm>
            <a:off x="2980916" y="18812113"/>
            <a:ext cx="2789504" cy="836145"/>
            <a:chOff x="2449521" y="18902349"/>
            <a:chExt cx="2789504" cy="836145"/>
          </a:xfrm>
        </xdr:grpSpPr>
        <xdr:sp macro="" textlink="">
          <xdr:nvSpPr>
            <xdr:cNvPr id="8" name="평행 사변형 7"/>
            <xdr:cNvSpPr/>
          </xdr:nvSpPr>
          <xdr:spPr>
            <a:xfrm rot="424541">
              <a:off x="2504023" y="18902349"/>
              <a:ext cx="2559974" cy="724024"/>
            </a:xfrm>
            <a:prstGeom prst="parallelogram">
              <a:avLst>
                <a:gd name="adj" fmla="val 139427"/>
              </a:avLst>
            </a:prstGeom>
            <a:gradFill>
              <a:gsLst>
                <a:gs pos="0">
                  <a:srgbClr val="FFFFFF"/>
                </a:gs>
                <a:gs pos="16000">
                  <a:srgbClr val="1F1F1F"/>
                </a:gs>
                <a:gs pos="28000">
                  <a:srgbClr val="FFFFFF"/>
                </a:gs>
                <a:gs pos="42000">
                  <a:srgbClr val="636363"/>
                </a:gs>
                <a:gs pos="53000">
                  <a:srgbClr val="CFCFCF"/>
                </a:gs>
                <a:gs pos="66000">
                  <a:srgbClr val="CFCFCF"/>
                </a:gs>
                <a:gs pos="66000">
                  <a:srgbClr val="1F1F1F"/>
                </a:gs>
                <a:gs pos="78999">
                  <a:srgbClr val="FFFFFF"/>
                </a:gs>
                <a:gs pos="100000">
                  <a:srgbClr val="7F7F7F"/>
                </a:gs>
              </a:gsLst>
              <a:lin ang="1800000" scaled="0"/>
            </a:gradFill>
            <a:ln w="127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ko-KR" altLang="en-US" sz="1100"/>
            </a:p>
          </xdr:txBody>
        </xdr:sp>
        <xdr:sp macro="" textlink="">
          <xdr:nvSpPr>
            <xdr:cNvPr id="9" name="평행 사변형 8"/>
            <xdr:cNvSpPr/>
          </xdr:nvSpPr>
          <xdr:spPr>
            <a:xfrm rot="19884174">
              <a:off x="3841699" y="19349358"/>
              <a:ext cx="1397326" cy="164672"/>
            </a:xfrm>
            <a:prstGeom prst="parallelogram">
              <a:avLst>
                <a:gd name="adj" fmla="val 54231"/>
              </a:avLst>
            </a:prstGeom>
            <a:gradFill>
              <a:gsLst>
                <a:gs pos="0">
                  <a:srgbClr val="FFFFFF"/>
                </a:gs>
                <a:gs pos="16000">
                  <a:srgbClr val="1F1F1F"/>
                </a:gs>
                <a:gs pos="28000">
                  <a:srgbClr val="FFFFFF"/>
                </a:gs>
                <a:gs pos="42000">
                  <a:srgbClr val="636363"/>
                </a:gs>
                <a:gs pos="53000">
                  <a:srgbClr val="CFCFCF"/>
                </a:gs>
                <a:gs pos="66000">
                  <a:srgbClr val="CFCFCF"/>
                </a:gs>
                <a:gs pos="66000">
                  <a:srgbClr val="1F1F1F"/>
                </a:gs>
                <a:gs pos="78999">
                  <a:srgbClr val="FFFFFF"/>
                </a:gs>
                <a:gs pos="100000">
                  <a:srgbClr val="7F7F7F"/>
                </a:gs>
              </a:gsLst>
              <a:lin ang="1800000" scaled="0"/>
            </a:gradFill>
            <a:ln w="127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ko-KR" altLang="en-US" sz="1100"/>
            </a:p>
          </xdr:txBody>
        </xdr:sp>
        <xdr:sp macro="" textlink="">
          <xdr:nvSpPr>
            <xdr:cNvPr id="31" name="평행 사변형 30"/>
            <xdr:cNvSpPr/>
          </xdr:nvSpPr>
          <xdr:spPr>
            <a:xfrm rot="429685" flipH="1">
              <a:off x="2449521" y="19560426"/>
              <a:ext cx="1532046" cy="178068"/>
            </a:xfrm>
            <a:prstGeom prst="parallelogram">
              <a:avLst>
                <a:gd name="adj" fmla="val 11183"/>
              </a:avLst>
            </a:prstGeom>
            <a:gradFill>
              <a:gsLst>
                <a:gs pos="0">
                  <a:srgbClr val="FFFFFF"/>
                </a:gs>
                <a:gs pos="16000">
                  <a:srgbClr val="1F1F1F"/>
                </a:gs>
                <a:gs pos="28000">
                  <a:srgbClr val="FFFFFF"/>
                </a:gs>
                <a:gs pos="42000">
                  <a:srgbClr val="636363"/>
                </a:gs>
                <a:gs pos="53000">
                  <a:srgbClr val="CFCFCF"/>
                </a:gs>
                <a:gs pos="66000">
                  <a:srgbClr val="CFCFCF"/>
                </a:gs>
                <a:gs pos="66000">
                  <a:srgbClr val="1F1F1F"/>
                </a:gs>
                <a:gs pos="78999">
                  <a:srgbClr val="FFFFFF"/>
                </a:gs>
                <a:gs pos="100000">
                  <a:srgbClr val="7F7F7F"/>
                </a:gs>
              </a:gsLst>
              <a:lin ang="1800000" scaled="0"/>
            </a:gradFill>
            <a:ln w="127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ko-KR" altLang="en-US" sz="1100"/>
            </a:p>
          </xdr:txBody>
        </xdr:sp>
      </xdr:grpSp>
      <xdr:cxnSp macro="">
        <xdr:nvCxnSpPr>
          <xdr:cNvPr id="21" name="직선 연결선 20"/>
          <xdr:cNvCxnSpPr/>
        </xdr:nvCxnSpPr>
        <xdr:spPr>
          <a:xfrm>
            <a:off x="3084763" y="19124687"/>
            <a:ext cx="611606" cy="79050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직선 화살표 연결선 22"/>
          <xdr:cNvCxnSpPr/>
        </xdr:nvCxnSpPr>
        <xdr:spPr>
          <a:xfrm flipV="1">
            <a:off x="3139856" y="18889579"/>
            <a:ext cx="436195" cy="237289"/>
          </a:xfrm>
          <a:prstGeom prst="straightConnector1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직선 연결선 42"/>
          <xdr:cNvCxnSpPr/>
        </xdr:nvCxnSpPr>
        <xdr:spPr>
          <a:xfrm>
            <a:off x="3489157" y="18884055"/>
            <a:ext cx="611606" cy="79050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직선 연결선 43"/>
          <xdr:cNvCxnSpPr/>
        </xdr:nvCxnSpPr>
        <xdr:spPr>
          <a:xfrm>
            <a:off x="2697079" y="19331897"/>
            <a:ext cx="250658" cy="32398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5" name="직선 화살표 연결선 44"/>
          <xdr:cNvCxnSpPr/>
        </xdr:nvCxnSpPr>
        <xdr:spPr>
          <a:xfrm flipV="1">
            <a:off x="2760579" y="19136895"/>
            <a:ext cx="367630" cy="199989"/>
          </a:xfrm>
          <a:prstGeom prst="straightConnector1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직선 연결선 47"/>
          <xdr:cNvCxnSpPr/>
        </xdr:nvCxnSpPr>
        <xdr:spPr>
          <a:xfrm flipV="1">
            <a:off x="3385552" y="19212510"/>
            <a:ext cx="296842" cy="15943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2" name="직선 연결선 51"/>
          <xdr:cNvCxnSpPr/>
        </xdr:nvCxnSpPr>
        <xdr:spPr>
          <a:xfrm flipV="1">
            <a:off x="4157578" y="19326142"/>
            <a:ext cx="296842" cy="15943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3" name="직선 연결선 52"/>
          <xdr:cNvCxnSpPr/>
        </xdr:nvCxnSpPr>
        <xdr:spPr>
          <a:xfrm>
            <a:off x="3418974" y="19357476"/>
            <a:ext cx="775715" cy="100261"/>
          </a:xfrm>
          <a:prstGeom prst="line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9" name="직선 연결선 58"/>
          <xdr:cNvCxnSpPr/>
        </xdr:nvCxnSpPr>
        <xdr:spPr>
          <a:xfrm>
            <a:off x="4211053" y="19461081"/>
            <a:ext cx="361989" cy="46787"/>
          </a:xfrm>
          <a:prstGeom prst="line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1" name="직선 연결선 60"/>
          <xdr:cNvCxnSpPr/>
        </xdr:nvCxnSpPr>
        <xdr:spPr>
          <a:xfrm flipV="1">
            <a:off x="6019132" y="18983158"/>
            <a:ext cx="0" cy="198458"/>
          </a:xfrm>
          <a:prstGeom prst="line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3" name="직선 화살표 연결선 62"/>
          <xdr:cNvCxnSpPr/>
        </xdr:nvCxnSpPr>
        <xdr:spPr>
          <a:xfrm flipV="1">
            <a:off x="4877750" y="19177000"/>
            <a:ext cx="1142709" cy="621632"/>
          </a:xfrm>
          <a:prstGeom prst="straightConnector1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9" name="직선 연결선 68"/>
          <xdr:cNvCxnSpPr/>
        </xdr:nvCxnSpPr>
        <xdr:spPr>
          <a:xfrm>
            <a:off x="4528553" y="19756459"/>
            <a:ext cx="427789" cy="5529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0" name="직선 연결선 69"/>
          <xdr:cNvCxnSpPr/>
        </xdr:nvCxnSpPr>
        <xdr:spPr>
          <a:xfrm>
            <a:off x="5661526" y="19134828"/>
            <a:ext cx="391027" cy="50541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직선 연결선 73"/>
          <xdr:cNvCxnSpPr/>
        </xdr:nvCxnSpPr>
        <xdr:spPr>
          <a:xfrm flipV="1">
            <a:off x="4174288" y="19767300"/>
            <a:ext cx="296842" cy="15943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" name="직선 연결선 74"/>
          <xdr:cNvCxnSpPr/>
        </xdr:nvCxnSpPr>
        <xdr:spPr>
          <a:xfrm flipV="1">
            <a:off x="2680368" y="19566774"/>
            <a:ext cx="296842" cy="15943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6" name="직선 연결선 75"/>
          <xdr:cNvCxnSpPr/>
        </xdr:nvCxnSpPr>
        <xdr:spPr>
          <a:xfrm>
            <a:off x="2703764" y="19711739"/>
            <a:ext cx="1497262" cy="193521"/>
          </a:xfrm>
          <a:prstGeom prst="line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직선 연결선 77"/>
          <xdr:cNvCxnSpPr/>
        </xdr:nvCxnSpPr>
        <xdr:spPr>
          <a:xfrm>
            <a:off x="5661526" y="18934301"/>
            <a:ext cx="391027" cy="50541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4670</xdr:colOff>
      <xdr:row>40</xdr:row>
      <xdr:rowOff>114878</xdr:rowOff>
    </xdr:from>
    <xdr:to>
      <xdr:col>25</xdr:col>
      <xdr:colOff>55895</xdr:colOff>
      <xdr:row>43</xdr:row>
      <xdr:rowOff>15115</xdr:rowOff>
    </xdr:to>
    <xdr:grpSp>
      <xdr:nvGrpSpPr>
        <xdr:cNvPr id="7" name="그룹 6"/>
        <xdr:cNvGrpSpPr/>
      </xdr:nvGrpSpPr>
      <xdr:grpSpPr>
        <a:xfrm>
          <a:off x="366620" y="10992428"/>
          <a:ext cx="4213650" cy="471737"/>
          <a:chOff x="82825" y="10812186"/>
          <a:chExt cx="4320379" cy="471737"/>
        </a:xfrm>
      </xdr:grpSpPr>
      <xdr:pic>
        <xdr:nvPicPr>
          <xdr:cNvPr id="10" name="Picture 2" descr="C:\건설기계교육\hand-spliced-wire-rope-sling-500x50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825" y="10896432"/>
            <a:ext cx="761885" cy="3255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건설기계교육\OpenSocket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845" t="5961" r="6311" b="44056"/>
          <a:stretch/>
        </xdr:blipFill>
        <xdr:spPr bwMode="auto">
          <a:xfrm>
            <a:off x="921934" y="11057194"/>
            <a:ext cx="738892" cy="2267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4" descr="C:\건설기계교육\ClosedSocket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217" t="12987" r="9873" b="49189"/>
          <a:stretch/>
        </xdr:blipFill>
        <xdr:spPr bwMode="auto">
          <a:xfrm>
            <a:off x="921933" y="10812186"/>
            <a:ext cx="766313" cy="1715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5" descr="C:\건설기계교육\images0N0UL1Y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96780" y="10848428"/>
            <a:ext cx="729072" cy="4163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7" descr="C:\건설기계교육\crosby-3-4-s-421t-terminator-trade-wedge-socket-1035027-25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5644" t="4667" r="37178" b="-2090"/>
          <a:stretch/>
        </xdr:blipFill>
        <xdr:spPr bwMode="auto">
          <a:xfrm rot="16200000">
            <a:off x="3826292" y="10648611"/>
            <a:ext cx="318729" cy="83509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11536" y="10945787"/>
            <a:ext cx="1137812" cy="2401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29</xdr:col>
      <xdr:colOff>26133</xdr:colOff>
      <xdr:row>40</xdr:row>
      <xdr:rowOff>182441</xdr:rowOff>
    </xdr:from>
    <xdr:to>
      <xdr:col>29</xdr:col>
      <xdr:colOff>158138</xdr:colOff>
      <xdr:row>43</xdr:row>
      <xdr:rowOff>29864</xdr:rowOff>
    </xdr:to>
    <xdr:pic>
      <xdr:nvPicPr>
        <xdr:cNvPr id="16" name="Picture 2" descr="C:\건설기계교육\2018-05-14 13;09;55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9" t="15062" r="88174" b="60347"/>
        <a:stretch/>
      </xdr:blipFill>
      <xdr:spPr bwMode="auto">
        <a:xfrm>
          <a:off x="5408979" y="10879749"/>
          <a:ext cx="132005" cy="41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155310</xdr:colOff>
      <xdr:row>40</xdr:row>
      <xdr:rowOff>140676</xdr:rowOff>
    </xdr:from>
    <xdr:to>
      <xdr:col>33</xdr:col>
      <xdr:colOff>154740</xdr:colOff>
      <xdr:row>42</xdr:row>
      <xdr:rowOff>178598</xdr:rowOff>
    </xdr:to>
    <xdr:pic>
      <xdr:nvPicPr>
        <xdr:cNvPr id="17" name="Picture 3" descr="C:\건설기계교육\2018-05-14 13;09;55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41" t="15061" r="67781" b="60348"/>
        <a:stretch/>
      </xdr:blipFill>
      <xdr:spPr bwMode="auto">
        <a:xfrm>
          <a:off x="6095002" y="10837984"/>
          <a:ext cx="185046" cy="418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105500</xdr:colOff>
      <xdr:row>40</xdr:row>
      <xdr:rowOff>146407</xdr:rowOff>
    </xdr:from>
    <xdr:to>
      <xdr:col>37</xdr:col>
      <xdr:colOff>140789</xdr:colOff>
      <xdr:row>42</xdr:row>
      <xdr:rowOff>142141</xdr:rowOff>
    </xdr:to>
    <xdr:pic>
      <xdr:nvPicPr>
        <xdr:cNvPr id="18" name="Picture 4" descr="C:\건설기계교육\2018-05-14 13;09;55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72" t="17538" r="44415" b="60347"/>
        <a:stretch/>
      </xdr:blipFill>
      <xdr:spPr bwMode="auto">
        <a:xfrm>
          <a:off x="6797423" y="10843715"/>
          <a:ext cx="230674" cy="376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106728</xdr:colOff>
      <xdr:row>88</xdr:row>
      <xdr:rowOff>89689</xdr:rowOff>
    </xdr:from>
    <xdr:to>
      <xdr:col>27</xdr:col>
      <xdr:colOff>154138</xdr:colOff>
      <xdr:row>100</xdr:row>
      <xdr:rowOff>195824</xdr:rowOff>
    </xdr:to>
    <xdr:pic>
      <xdr:nvPicPr>
        <xdr:cNvPr id="25" name="Picture 4" descr="C:\Users\Administrator\Downloads\20191030_143038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4687" t="6249" r="40307" b="9999"/>
        <a:stretch>
          <a:fillRect/>
        </a:stretch>
      </xdr:blipFill>
      <xdr:spPr bwMode="auto">
        <a:xfrm rot="5400000">
          <a:off x="1118118" y="17034994"/>
          <a:ext cx="3883006" cy="4315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103</xdr:row>
      <xdr:rowOff>1</xdr:rowOff>
    </xdr:from>
    <xdr:to>
      <xdr:col>29</xdr:col>
      <xdr:colOff>747</xdr:colOff>
      <xdr:row>114</xdr:row>
      <xdr:rowOff>190499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130" y="21882653"/>
          <a:ext cx="4637679" cy="36526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165652</xdr:colOff>
      <xdr:row>92</xdr:row>
      <xdr:rowOff>265044</xdr:rowOff>
    </xdr:from>
    <xdr:to>
      <xdr:col>24</xdr:col>
      <xdr:colOff>66261</xdr:colOff>
      <xdr:row>95</xdr:row>
      <xdr:rowOff>107675</xdr:rowOff>
    </xdr:to>
    <xdr:sp macro="" textlink="">
      <xdr:nvSpPr>
        <xdr:cNvPr id="4" name="TextBox 3"/>
        <xdr:cNvSpPr txBox="1"/>
      </xdr:nvSpPr>
      <xdr:spPr>
        <a:xfrm rot="19786492">
          <a:off x="1159565" y="18685566"/>
          <a:ext cx="3677479" cy="786848"/>
        </a:xfrm>
        <a:prstGeom prst="rect">
          <a:avLst/>
        </a:prstGeom>
        <a:noFill/>
        <a:ln w="25400" cmpd="sng">
          <a:solidFill>
            <a:srgbClr val="FF0000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ko-KR" sz="4500" b="1">
              <a:solidFill>
                <a:srgbClr val="FF0000"/>
              </a:solidFill>
            </a:rPr>
            <a:t>Sample Image</a:t>
          </a:r>
          <a:endParaRPr lang="ko-KR" altLang="en-US" sz="4500" b="1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24848</xdr:colOff>
      <xdr:row>107</xdr:row>
      <xdr:rowOff>57980</xdr:rowOff>
    </xdr:from>
    <xdr:to>
      <xdr:col>24</xdr:col>
      <xdr:colOff>124240</xdr:colOff>
      <xdr:row>109</xdr:row>
      <xdr:rowOff>215350</xdr:rowOff>
    </xdr:to>
    <xdr:sp macro="" textlink="">
      <xdr:nvSpPr>
        <xdr:cNvPr id="28" name="TextBox 27"/>
        <xdr:cNvSpPr txBox="1"/>
      </xdr:nvSpPr>
      <xdr:spPr>
        <a:xfrm rot="19786492">
          <a:off x="1217544" y="23199589"/>
          <a:ext cx="3677479" cy="786848"/>
        </a:xfrm>
        <a:prstGeom prst="rect">
          <a:avLst/>
        </a:prstGeom>
        <a:noFill/>
        <a:ln w="25400" cmpd="sng">
          <a:solidFill>
            <a:srgbClr val="FF0000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ko-KR" sz="4500" b="1">
              <a:solidFill>
                <a:srgbClr val="FF0000"/>
              </a:solidFill>
            </a:rPr>
            <a:t>Sample Image</a:t>
          </a:r>
          <a:endParaRPr lang="ko-KR" altLang="en-US" sz="4500" b="1">
            <a:solidFill>
              <a:srgbClr val="FF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452</xdr:colOff>
          <xdr:row>6</xdr:row>
          <xdr:rowOff>59449</xdr:rowOff>
        </xdr:from>
        <xdr:to>
          <xdr:col>30</xdr:col>
          <xdr:colOff>101769</xdr:colOff>
          <xdr:row>6</xdr:row>
          <xdr:rowOff>211849</xdr:rowOff>
        </xdr:to>
        <xdr:grpSp>
          <xdr:nvGrpSpPr>
            <xdr:cNvPr id="5" name="그룹 4"/>
            <xdr:cNvGrpSpPr/>
          </xdr:nvGrpSpPr>
          <xdr:grpSpPr>
            <a:xfrm>
              <a:off x="1448252" y="1688224"/>
              <a:ext cx="4082767" cy="152400"/>
              <a:chOff x="1614365" y="1913334"/>
              <a:chExt cx="4559592" cy="152400"/>
            </a:xfrm>
          </xdr:grpSpPr>
          <xdr:sp macro="" textlink="">
            <xdr:nvSpPr>
              <xdr:cNvPr id="1028" name="Check Box 4" hidden="1">
                <a:extLst>
                  <a:ext uri="{63B3BB69-23CF-44E3-9099-C40C66FF867C}">
                    <a14:compatExt spid="_x0000_s1028"/>
                  </a:ext>
                </a:extLst>
              </xdr:cNvPr>
              <xdr:cNvSpPr/>
            </xdr:nvSpPr>
            <xdr:spPr bwMode="auto">
              <a:xfrm>
                <a:off x="1614365" y="1913334"/>
                <a:ext cx="309061" cy="1524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29" name="Check Box 5" hidden="1">
                <a:extLst>
                  <a:ext uri="{63B3BB69-23CF-44E3-9099-C40C66FF867C}">
                    <a14:compatExt spid="_x0000_s1029"/>
                  </a:ext>
                </a:extLst>
              </xdr:cNvPr>
              <xdr:cNvSpPr/>
            </xdr:nvSpPr>
            <xdr:spPr bwMode="auto">
              <a:xfrm>
                <a:off x="3628902" y="1913334"/>
                <a:ext cx="309061" cy="1524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30" name="Check Box 6" hidden="1">
                <a:extLst>
                  <a:ext uri="{63B3BB69-23CF-44E3-9099-C40C66FF867C}">
                    <a14:compatExt spid="_x0000_s1030"/>
                  </a:ext>
                </a:extLst>
              </xdr:cNvPr>
              <xdr:cNvSpPr/>
            </xdr:nvSpPr>
            <xdr:spPr bwMode="auto">
              <a:xfrm>
                <a:off x="5855371" y="1913334"/>
                <a:ext cx="318586" cy="1524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194073</xdr:colOff>
          <xdr:row>68</xdr:row>
          <xdr:rowOff>9525</xdr:rowOff>
        </xdr:from>
        <xdr:to>
          <xdr:col>28</xdr:col>
          <xdr:colOff>96442</xdr:colOff>
          <xdr:row>69</xdr:row>
          <xdr:rowOff>9524</xdr:rowOff>
        </xdr:to>
        <xdr:grpSp>
          <xdr:nvGrpSpPr>
            <xdr:cNvPr id="3" name="그룹 2"/>
            <xdr:cNvGrpSpPr/>
          </xdr:nvGrpSpPr>
          <xdr:grpSpPr>
            <a:xfrm>
              <a:off x="1270398" y="16430625"/>
              <a:ext cx="3893344" cy="247649"/>
              <a:chOff x="1408512" y="12403931"/>
              <a:chExt cx="4355306" cy="315515"/>
            </a:xfrm>
          </xdr:grpSpPr>
          <xdr:sp macro="" textlink="">
            <xdr:nvSpPr>
              <xdr:cNvPr id="1041" name="Check Box 17" hidden="1">
                <a:extLst>
                  <a:ext uri="{63B3BB69-23CF-44E3-9099-C40C66FF867C}">
                    <a14:compatExt spid="_x0000_s1041"/>
                  </a:ext>
                </a:extLst>
              </xdr:cNvPr>
              <xdr:cNvSpPr/>
            </xdr:nvSpPr>
            <xdr:spPr bwMode="auto">
              <a:xfrm>
                <a:off x="1408512" y="12403931"/>
                <a:ext cx="307181" cy="3155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42" name="Check Box 18" hidden="1">
                <a:extLst>
                  <a:ext uri="{63B3BB69-23CF-44E3-9099-C40C66FF867C}">
                    <a14:compatExt spid="_x0000_s1042"/>
                  </a:ext>
                </a:extLst>
              </xdr:cNvPr>
              <xdr:cNvSpPr/>
            </xdr:nvSpPr>
            <xdr:spPr bwMode="auto">
              <a:xfrm>
                <a:off x="2218136" y="12403931"/>
                <a:ext cx="307180" cy="3155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43" name="Check Box 19" hidden="1">
                <a:extLst>
                  <a:ext uri="{63B3BB69-23CF-44E3-9099-C40C66FF867C}">
                    <a14:compatExt spid="_x0000_s1043"/>
                  </a:ext>
                </a:extLst>
              </xdr:cNvPr>
              <xdr:cNvSpPr/>
            </xdr:nvSpPr>
            <xdr:spPr bwMode="auto">
              <a:xfrm>
                <a:off x="3027760" y="12403931"/>
                <a:ext cx="307180" cy="3155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44" name="Check Box 20" hidden="1">
                <a:extLst>
                  <a:ext uri="{63B3BB69-23CF-44E3-9099-C40C66FF867C}">
                    <a14:compatExt spid="_x0000_s1044"/>
                  </a:ext>
                </a:extLst>
              </xdr:cNvPr>
              <xdr:cNvSpPr/>
            </xdr:nvSpPr>
            <xdr:spPr bwMode="auto">
              <a:xfrm>
                <a:off x="3837386" y="12403931"/>
                <a:ext cx="307180" cy="3155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45" name="Check Box 21" hidden="1">
                <a:extLst>
                  <a:ext uri="{63B3BB69-23CF-44E3-9099-C40C66FF867C}">
                    <a14:compatExt spid="_x0000_s1045"/>
                  </a:ext>
                </a:extLst>
              </xdr:cNvPr>
              <xdr:cNvSpPr/>
            </xdr:nvSpPr>
            <xdr:spPr bwMode="auto">
              <a:xfrm>
                <a:off x="4647011" y="12403931"/>
                <a:ext cx="307180" cy="3155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46" name="Check Box 22" hidden="1">
                <a:extLst>
                  <a:ext uri="{63B3BB69-23CF-44E3-9099-C40C66FF867C}">
                    <a14:compatExt spid="_x0000_s1046"/>
                  </a:ext>
                </a:extLst>
              </xdr:cNvPr>
              <xdr:cNvSpPr/>
            </xdr:nvSpPr>
            <xdr:spPr bwMode="auto">
              <a:xfrm>
                <a:off x="5456637" y="12403931"/>
                <a:ext cx="307181" cy="3155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25</xdr:col>
      <xdr:colOff>155305</xdr:colOff>
      <xdr:row>49</xdr:row>
      <xdr:rowOff>360</xdr:rowOff>
    </xdr:from>
    <xdr:to>
      <xdr:col>32</xdr:col>
      <xdr:colOff>36378</xdr:colOff>
      <xdr:row>53</xdr:row>
      <xdr:rowOff>121613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5690" y="12475668"/>
          <a:ext cx="1180380" cy="1391253"/>
        </a:xfrm>
        <a:prstGeom prst="rect">
          <a:avLst/>
        </a:prstGeom>
      </xdr:spPr>
    </xdr:pic>
    <xdr:clientData/>
  </xdr:twoCellAnchor>
  <xdr:twoCellAnchor>
    <xdr:from>
      <xdr:col>23</xdr:col>
      <xdr:colOff>31511</xdr:colOff>
      <xdr:row>53</xdr:row>
      <xdr:rowOff>242398</xdr:rowOff>
    </xdr:from>
    <xdr:to>
      <xdr:col>26</xdr:col>
      <xdr:colOff>24816</xdr:colOff>
      <xdr:row>54</xdr:row>
      <xdr:rowOff>234770</xdr:rowOff>
    </xdr:to>
    <xdr:sp macro="" textlink="$AC$47">
      <xdr:nvSpPr>
        <xdr:cNvPr id="81" name="TextBox 80"/>
        <xdr:cNvSpPr txBox="1"/>
      </xdr:nvSpPr>
      <xdr:spPr bwMode="auto">
        <a:xfrm rot="459920">
          <a:off x="4300665" y="13987706"/>
          <a:ext cx="550151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235B129-135B-4202-84C7-F761371F9D47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W1.97m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32</xdr:col>
      <xdr:colOff>169430</xdr:colOff>
      <xdr:row>52</xdr:row>
      <xdr:rowOff>265703</xdr:rowOff>
    </xdr:from>
    <xdr:to>
      <xdr:col>35</xdr:col>
      <xdr:colOff>112530</xdr:colOff>
      <xdr:row>53</xdr:row>
      <xdr:rowOff>258075</xdr:rowOff>
    </xdr:to>
    <xdr:sp macro="" textlink="$AG$47">
      <xdr:nvSpPr>
        <xdr:cNvPr id="82" name="TextBox 81"/>
        <xdr:cNvSpPr txBox="1"/>
      </xdr:nvSpPr>
      <xdr:spPr bwMode="auto">
        <a:xfrm rot="19850827">
          <a:off x="6109122" y="13693511"/>
          <a:ext cx="499946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D213AE-2C8F-4A63-B8BC-D612D1C9B067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L1.97m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22</xdr:col>
      <xdr:colOff>91901</xdr:colOff>
      <xdr:row>51</xdr:row>
      <xdr:rowOff>65177</xdr:rowOff>
    </xdr:from>
    <xdr:to>
      <xdr:col>25</xdr:col>
      <xdr:colOff>33745</xdr:colOff>
      <xdr:row>52</xdr:row>
      <xdr:rowOff>57549</xdr:rowOff>
    </xdr:to>
    <xdr:sp macro="" textlink="$Q$47">
      <xdr:nvSpPr>
        <xdr:cNvPr id="83" name="TextBox 82"/>
        <xdr:cNvSpPr txBox="1"/>
      </xdr:nvSpPr>
      <xdr:spPr bwMode="auto">
        <a:xfrm rot="19850827">
          <a:off x="4175439" y="13175485"/>
          <a:ext cx="498691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98BF97A-B315-499D-B9FD-3D9FE99DF2CA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L0.50m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56181</xdr:colOff>
      <xdr:row>51</xdr:row>
      <xdr:rowOff>315208</xdr:rowOff>
    </xdr:from>
    <xdr:to>
      <xdr:col>22</xdr:col>
      <xdr:colOff>183643</xdr:colOff>
      <xdr:row>52</xdr:row>
      <xdr:rowOff>307580</xdr:rowOff>
    </xdr:to>
    <xdr:sp macro="" textlink="$AN$47">
      <xdr:nvSpPr>
        <xdr:cNvPr id="84" name="TextBox 83"/>
        <xdr:cNvSpPr txBox="1"/>
      </xdr:nvSpPr>
      <xdr:spPr bwMode="auto">
        <a:xfrm rot="19850827">
          <a:off x="3768489" y="13425516"/>
          <a:ext cx="498692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96A535A-060B-4E23-A50C-0E77C031E1A7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0.73m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36</xdr:col>
      <xdr:colOff>15128</xdr:colOff>
      <xdr:row>51</xdr:row>
      <xdr:rowOff>118221</xdr:rowOff>
    </xdr:from>
    <xdr:to>
      <xdr:col>37</xdr:col>
      <xdr:colOff>105339</xdr:colOff>
      <xdr:row>53</xdr:row>
      <xdr:rowOff>20380</xdr:rowOff>
    </xdr:to>
    <xdr:sp macro="" textlink="$AJ$47">
      <xdr:nvSpPr>
        <xdr:cNvPr id="85" name="TextBox 84"/>
        <xdr:cNvSpPr txBox="1"/>
      </xdr:nvSpPr>
      <xdr:spPr bwMode="auto">
        <a:xfrm rot="16200000">
          <a:off x="6581269" y="13354311"/>
          <a:ext cx="537159" cy="2855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6684128-15C2-4C55-AD13-3074C6346088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×T22㎜이상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30</xdr:col>
      <xdr:colOff>58165</xdr:colOff>
      <xdr:row>50</xdr:row>
      <xdr:rowOff>289094</xdr:rowOff>
    </xdr:from>
    <xdr:to>
      <xdr:col>31</xdr:col>
      <xdr:colOff>19078</xdr:colOff>
      <xdr:row>51</xdr:row>
      <xdr:rowOff>307891</xdr:rowOff>
    </xdr:to>
    <xdr:cxnSp macro="">
      <xdr:nvCxnSpPr>
        <xdr:cNvPr id="67" name="직선 화살표 연결선 66"/>
        <xdr:cNvCxnSpPr/>
      </xdr:nvCxnSpPr>
      <xdr:spPr>
        <a:xfrm flipH="1">
          <a:off x="5626627" y="13081902"/>
          <a:ext cx="146528" cy="336297"/>
        </a:xfrm>
        <a:prstGeom prst="straightConnector1">
          <a:avLst/>
        </a:prstGeom>
        <a:ln w="1270">
          <a:solidFill>
            <a:schemeClr val="tx1"/>
          </a:solidFill>
          <a:tailEnd type="triangle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110812</xdr:colOff>
      <xdr:row>50</xdr:row>
      <xdr:rowOff>69766</xdr:rowOff>
    </xdr:from>
    <xdr:to>
      <xdr:col>34</xdr:col>
      <xdr:colOff>169092</xdr:colOff>
      <xdr:row>50</xdr:row>
      <xdr:rowOff>307891</xdr:rowOff>
    </xdr:to>
    <xdr:sp macro="" textlink="">
      <xdr:nvSpPr>
        <xdr:cNvPr id="72" name="TextBox 71"/>
        <xdr:cNvSpPr txBox="1"/>
      </xdr:nvSpPr>
      <xdr:spPr>
        <a:xfrm>
          <a:off x="5679274" y="12862574"/>
          <a:ext cx="800741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800" b="1"/>
            <a:t>플롯베이스</a:t>
          </a:r>
        </a:p>
      </xdr:txBody>
    </xdr:sp>
    <xdr:clientData/>
  </xdr:twoCellAnchor>
  <xdr:twoCellAnchor>
    <xdr:from>
      <xdr:col>26</xdr:col>
      <xdr:colOff>146532</xdr:colOff>
      <xdr:row>49</xdr:row>
      <xdr:rowOff>314598</xdr:rowOff>
    </xdr:from>
    <xdr:to>
      <xdr:col>28</xdr:col>
      <xdr:colOff>7173</xdr:colOff>
      <xdr:row>50</xdr:row>
      <xdr:rowOff>239191</xdr:rowOff>
    </xdr:to>
    <xdr:cxnSp macro="">
      <xdr:nvCxnSpPr>
        <xdr:cNvPr id="91" name="직선 화살표 연결선 90"/>
        <xdr:cNvCxnSpPr/>
      </xdr:nvCxnSpPr>
      <xdr:spPr>
        <a:xfrm>
          <a:off x="4972532" y="12789906"/>
          <a:ext cx="231872" cy="242093"/>
        </a:xfrm>
        <a:prstGeom prst="straightConnector1">
          <a:avLst/>
        </a:prstGeom>
        <a:ln w="1270">
          <a:solidFill>
            <a:schemeClr val="tx1"/>
          </a:solidFill>
          <a:tailEnd type="triangle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23049</xdr:colOff>
      <xdr:row>49</xdr:row>
      <xdr:rowOff>111589</xdr:rowOff>
    </xdr:from>
    <xdr:to>
      <xdr:col>28</xdr:col>
      <xdr:colOff>82579</xdr:colOff>
      <xdr:row>50</xdr:row>
      <xdr:rowOff>6813</xdr:rowOff>
    </xdr:to>
    <xdr:sp macro="" textlink="">
      <xdr:nvSpPr>
        <xdr:cNvPr id="94" name="TextBox 93"/>
        <xdr:cNvSpPr txBox="1"/>
      </xdr:nvSpPr>
      <xdr:spPr>
        <a:xfrm>
          <a:off x="4477818" y="12586897"/>
          <a:ext cx="801992" cy="212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800" b="1"/>
            <a:t>아우트리거</a:t>
          </a:r>
        </a:p>
      </xdr:txBody>
    </xdr:sp>
    <xdr:clientData/>
  </xdr:twoCellAnchor>
  <xdr:twoCellAnchor>
    <xdr:from>
      <xdr:col>31</xdr:col>
      <xdr:colOff>105791</xdr:colOff>
      <xdr:row>53</xdr:row>
      <xdr:rowOff>165016</xdr:rowOff>
    </xdr:from>
    <xdr:to>
      <xdr:col>33</xdr:col>
      <xdr:colOff>30985</xdr:colOff>
      <xdr:row>54</xdr:row>
      <xdr:rowOff>153111</xdr:rowOff>
    </xdr:to>
    <xdr:cxnSp macro="">
      <xdr:nvCxnSpPr>
        <xdr:cNvPr id="95" name="직선 화살표 연결선 94"/>
        <xdr:cNvCxnSpPr/>
      </xdr:nvCxnSpPr>
      <xdr:spPr>
        <a:xfrm flipH="1" flipV="1">
          <a:off x="5859868" y="13910324"/>
          <a:ext cx="296425" cy="305595"/>
        </a:xfrm>
        <a:prstGeom prst="straightConnector1">
          <a:avLst/>
        </a:prstGeom>
        <a:ln w="1270">
          <a:solidFill>
            <a:schemeClr val="tx1"/>
          </a:solidFill>
          <a:tailEnd type="triangle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153217</xdr:colOff>
      <xdr:row>54</xdr:row>
      <xdr:rowOff>97549</xdr:rowOff>
    </xdr:from>
    <xdr:to>
      <xdr:col>37</xdr:col>
      <xdr:colOff>7479</xdr:colOff>
      <xdr:row>55</xdr:row>
      <xdr:rowOff>18174</xdr:rowOff>
    </xdr:to>
    <xdr:sp macro="" textlink="">
      <xdr:nvSpPr>
        <xdr:cNvPr id="97" name="TextBox 96"/>
        <xdr:cNvSpPr txBox="1"/>
      </xdr:nvSpPr>
      <xdr:spPr>
        <a:xfrm>
          <a:off x="6092909" y="14160357"/>
          <a:ext cx="801878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800" b="1"/>
            <a:t>보강철판</a:t>
          </a:r>
        </a:p>
      </xdr:txBody>
    </xdr:sp>
    <xdr:clientData/>
  </xdr:twoCellAnchor>
  <xdr:twoCellAnchor>
    <xdr:from>
      <xdr:col>25</xdr:col>
      <xdr:colOff>4583</xdr:colOff>
      <xdr:row>52</xdr:row>
      <xdr:rowOff>172334</xdr:rowOff>
    </xdr:from>
    <xdr:to>
      <xdr:col>27</xdr:col>
      <xdr:colOff>133415</xdr:colOff>
      <xdr:row>53</xdr:row>
      <xdr:rowOff>164706</xdr:rowOff>
    </xdr:to>
    <xdr:sp macro="" textlink="$M$47">
      <xdr:nvSpPr>
        <xdr:cNvPr id="98" name="TextBox 97"/>
        <xdr:cNvSpPr txBox="1"/>
      </xdr:nvSpPr>
      <xdr:spPr bwMode="auto">
        <a:xfrm rot="500096">
          <a:off x="4644968" y="13600142"/>
          <a:ext cx="500062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63A8946-9E0E-4212-9BAF-3CDDD5ED65D0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W0.50m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28</xdr:col>
      <xdr:colOff>79991</xdr:colOff>
      <xdr:row>52</xdr:row>
      <xdr:rowOff>247740</xdr:rowOff>
    </xdr:from>
    <xdr:to>
      <xdr:col>31</xdr:col>
      <xdr:colOff>21837</xdr:colOff>
      <xdr:row>53</xdr:row>
      <xdr:rowOff>240112</xdr:rowOff>
    </xdr:to>
    <xdr:sp macro="" textlink="$AQ$47">
      <xdr:nvSpPr>
        <xdr:cNvPr id="99" name="TextBox 98"/>
        <xdr:cNvSpPr txBox="1"/>
      </xdr:nvSpPr>
      <xdr:spPr bwMode="auto">
        <a:xfrm rot="500096">
          <a:off x="5277222" y="13675548"/>
          <a:ext cx="498692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53D9340-D010-41B5-9197-D3C3143BCD24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0.73m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131702</xdr:colOff>
      <xdr:row>51</xdr:row>
      <xdr:rowOff>32839</xdr:rowOff>
    </xdr:from>
    <xdr:to>
      <xdr:col>19</xdr:col>
      <xdr:colOff>9796</xdr:colOff>
      <xdr:row>54</xdr:row>
      <xdr:rowOff>108048</xdr:rowOff>
    </xdr:to>
    <xdr:grpSp>
      <xdr:nvGrpSpPr>
        <xdr:cNvPr id="100" name="그룹 99"/>
        <xdr:cNvGrpSpPr/>
      </xdr:nvGrpSpPr>
      <xdr:grpSpPr>
        <a:xfrm>
          <a:off x="493652" y="13301164"/>
          <a:ext cx="2954669" cy="1018184"/>
          <a:chOff x="2680368" y="18899023"/>
          <a:chExt cx="3218375" cy="1027709"/>
        </a:xfrm>
      </xdr:grpSpPr>
      <xdr:grpSp>
        <xdr:nvGrpSpPr>
          <xdr:cNvPr id="101" name="그룹 100"/>
          <xdr:cNvGrpSpPr/>
        </xdr:nvGrpSpPr>
        <xdr:grpSpPr>
          <a:xfrm>
            <a:off x="2980916" y="18899023"/>
            <a:ext cx="2603473" cy="749235"/>
            <a:chOff x="2449521" y="18989259"/>
            <a:chExt cx="2603473" cy="749235"/>
          </a:xfrm>
        </xdr:grpSpPr>
        <xdr:sp macro="" textlink="">
          <xdr:nvSpPr>
            <xdr:cNvPr id="119" name="평행 사변형 118"/>
            <xdr:cNvSpPr/>
          </xdr:nvSpPr>
          <xdr:spPr>
            <a:xfrm rot="424541">
              <a:off x="2498765" y="18989259"/>
              <a:ext cx="2422157" cy="628133"/>
            </a:xfrm>
            <a:prstGeom prst="parallelogram">
              <a:avLst>
                <a:gd name="adj" fmla="val 139427"/>
              </a:avLst>
            </a:prstGeom>
            <a:gradFill>
              <a:gsLst>
                <a:gs pos="0">
                  <a:srgbClr val="FFFFFF"/>
                </a:gs>
                <a:gs pos="16000">
                  <a:srgbClr val="1F1F1F"/>
                </a:gs>
                <a:gs pos="28000">
                  <a:srgbClr val="FFFFFF"/>
                </a:gs>
                <a:gs pos="42000">
                  <a:srgbClr val="636363"/>
                </a:gs>
                <a:gs pos="53000">
                  <a:srgbClr val="CFCFCF"/>
                </a:gs>
                <a:gs pos="66000">
                  <a:srgbClr val="CFCFCF"/>
                </a:gs>
                <a:gs pos="66000">
                  <a:srgbClr val="1F1F1F"/>
                </a:gs>
                <a:gs pos="78999">
                  <a:srgbClr val="FFFFFF"/>
                </a:gs>
                <a:gs pos="100000">
                  <a:srgbClr val="7F7F7F"/>
                </a:gs>
              </a:gsLst>
              <a:lin ang="1800000" scaled="0"/>
            </a:gradFill>
            <a:ln w="127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ko-KR" altLang="en-US" sz="1100"/>
            </a:p>
          </xdr:txBody>
        </xdr:sp>
        <xdr:sp macro="" textlink="">
          <xdr:nvSpPr>
            <xdr:cNvPr id="120" name="평행 사변형 119"/>
            <xdr:cNvSpPr/>
          </xdr:nvSpPr>
          <xdr:spPr>
            <a:xfrm rot="19884174">
              <a:off x="3853785" y="19397071"/>
              <a:ext cx="1199209" cy="164672"/>
            </a:xfrm>
            <a:prstGeom prst="parallelogram">
              <a:avLst>
                <a:gd name="adj" fmla="val 54231"/>
              </a:avLst>
            </a:prstGeom>
            <a:gradFill>
              <a:gsLst>
                <a:gs pos="0">
                  <a:srgbClr val="FFFFFF"/>
                </a:gs>
                <a:gs pos="16000">
                  <a:srgbClr val="1F1F1F"/>
                </a:gs>
                <a:gs pos="28000">
                  <a:srgbClr val="FFFFFF"/>
                </a:gs>
                <a:gs pos="42000">
                  <a:srgbClr val="636363"/>
                </a:gs>
                <a:gs pos="53000">
                  <a:srgbClr val="CFCFCF"/>
                </a:gs>
                <a:gs pos="66000">
                  <a:srgbClr val="CFCFCF"/>
                </a:gs>
                <a:gs pos="66000">
                  <a:srgbClr val="1F1F1F"/>
                </a:gs>
                <a:gs pos="78999">
                  <a:srgbClr val="FFFFFF"/>
                </a:gs>
                <a:gs pos="100000">
                  <a:srgbClr val="7F7F7F"/>
                </a:gs>
              </a:gsLst>
              <a:lin ang="1800000" scaled="0"/>
            </a:gradFill>
            <a:ln w="127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ko-KR" altLang="en-US" sz="1100"/>
            </a:p>
          </xdr:txBody>
        </xdr:sp>
        <xdr:sp macro="" textlink="">
          <xdr:nvSpPr>
            <xdr:cNvPr id="121" name="평행 사변형 120"/>
            <xdr:cNvSpPr/>
          </xdr:nvSpPr>
          <xdr:spPr>
            <a:xfrm rot="429685" flipH="1">
              <a:off x="2449521" y="19560426"/>
              <a:ext cx="1532046" cy="178068"/>
            </a:xfrm>
            <a:prstGeom prst="parallelogram">
              <a:avLst>
                <a:gd name="adj" fmla="val 11183"/>
              </a:avLst>
            </a:prstGeom>
            <a:gradFill>
              <a:gsLst>
                <a:gs pos="0">
                  <a:srgbClr val="FFFFFF"/>
                </a:gs>
                <a:gs pos="16000">
                  <a:srgbClr val="1F1F1F"/>
                </a:gs>
                <a:gs pos="28000">
                  <a:srgbClr val="FFFFFF"/>
                </a:gs>
                <a:gs pos="42000">
                  <a:srgbClr val="636363"/>
                </a:gs>
                <a:gs pos="53000">
                  <a:srgbClr val="CFCFCF"/>
                </a:gs>
                <a:gs pos="66000">
                  <a:srgbClr val="CFCFCF"/>
                </a:gs>
                <a:gs pos="66000">
                  <a:srgbClr val="1F1F1F"/>
                </a:gs>
                <a:gs pos="78999">
                  <a:srgbClr val="FFFFFF"/>
                </a:gs>
                <a:gs pos="100000">
                  <a:srgbClr val="7F7F7F"/>
                </a:gs>
              </a:gsLst>
              <a:lin ang="1800000" scaled="0"/>
            </a:gradFill>
            <a:ln w="127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ko-KR" altLang="en-US" sz="1100"/>
            </a:p>
          </xdr:txBody>
        </xdr:sp>
      </xdr:grpSp>
      <xdr:cxnSp macro="">
        <xdr:nvCxnSpPr>
          <xdr:cNvPr id="107" name="직선 연결선 106"/>
          <xdr:cNvCxnSpPr/>
        </xdr:nvCxnSpPr>
        <xdr:spPr>
          <a:xfrm flipV="1">
            <a:off x="3385552" y="19212510"/>
            <a:ext cx="296842" cy="15943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8" name="직선 연결선 107"/>
          <xdr:cNvCxnSpPr/>
        </xdr:nvCxnSpPr>
        <xdr:spPr>
          <a:xfrm flipV="1">
            <a:off x="4157578" y="19326142"/>
            <a:ext cx="296842" cy="15943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9" name="직선 연결선 108"/>
          <xdr:cNvCxnSpPr/>
        </xdr:nvCxnSpPr>
        <xdr:spPr>
          <a:xfrm>
            <a:off x="3418974" y="19357476"/>
            <a:ext cx="775715" cy="100261"/>
          </a:xfrm>
          <a:prstGeom prst="line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0" name="직선 연결선 109"/>
          <xdr:cNvCxnSpPr/>
        </xdr:nvCxnSpPr>
        <xdr:spPr>
          <a:xfrm>
            <a:off x="4211053" y="19461081"/>
            <a:ext cx="361989" cy="46787"/>
          </a:xfrm>
          <a:prstGeom prst="line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1" name="직선 연결선 110"/>
          <xdr:cNvCxnSpPr/>
        </xdr:nvCxnSpPr>
        <xdr:spPr>
          <a:xfrm flipV="1">
            <a:off x="5865323" y="19075901"/>
            <a:ext cx="0" cy="198458"/>
          </a:xfrm>
          <a:prstGeom prst="line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2" name="직선 화살표 연결선 111"/>
          <xdr:cNvCxnSpPr/>
        </xdr:nvCxnSpPr>
        <xdr:spPr>
          <a:xfrm flipV="1">
            <a:off x="4877750" y="19267237"/>
            <a:ext cx="976751" cy="531395"/>
          </a:xfrm>
          <a:prstGeom prst="straightConnector1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3" name="직선 연결선 112"/>
          <xdr:cNvCxnSpPr/>
        </xdr:nvCxnSpPr>
        <xdr:spPr>
          <a:xfrm>
            <a:off x="4528553" y="19756459"/>
            <a:ext cx="427789" cy="5529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4" name="직선 연결선 113"/>
          <xdr:cNvCxnSpPr/>
        </xdr:nvCxnSpPr>
        <xdr:spPr>
          <a:xfrm>
            <a:off x="5507716" y="19227571"/>
            <a:ext cx="391027" cy="50541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5" name="직선 연결선 114"/>
          <xdr:cNvCxnSpPr/>
        </xdr:nvCxnSpPr>
        <xdr:spPr>
          <a:xfrm flipV="1">
            <a:off x="4174288" y="19767300"/>
            <a:ext cx="296842" cy="15943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6" name="직선 연결선 115"/>
          <xdr:cNvCxnSpPr/>
        </xdr:nvCxnSpPr>
        <xdr:spPr>
          <a:xfrm flipV="1">
            <a:off x="2680368" y="19566774"/>
            <a:ext cx="296842" cy="159432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7" name="직선 연결선 116"/>
          <xdr:cNvCxnSpPr/>
        </xdr:nvCxnSpPr>
        <xdr:spPr>
          <a:xfrm>
            <a:off x="2703764" y="19711739"/>
            <a:ext cx="1497262" cy="193521"/>
          </a:xfrm>
          <a:prstGeom prst="line">
            <a:avLst/>
          </a:prstGeom>
          <a:ln w="1270">
            <a:solidFill>
              <a:srgbClr val="0000FF"/>
            </a:solidFill>
            <a:headEnd type="triangle" w="sm" len="med"/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8" name="직선 연결선 117"/>
          <xdr:cNvCxnSpPr/>
        </xdr:nvCxnSpPr>
        <xdr:spPr>
          <a:xfrm>
            <a:off x="5507716" y="19027044"/>
            <a:ext cx="391027" cy="50541"/>
          </a:xfrm>
          <a:prstGeom prst="line">
            <a:avLst/>
          </a:prstGeom>
          <a:ln w="1270">
            <a:solidFill>
              <a:srgbClr val="0000FF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50973</xdr:colOff>
      <xdr:row>53</xdr:row>
      <xdr:rowOff>85319</xdr:rowOff>
    </xdr:from>
    <xdr:to>
      <xdr:col>8</xdr:col>
      <xdr:colOff>44278</xdr:colOff>
      <xdr:row>54</xdr:row>
      <xdr:rowOff>77691</xdr:rowOff>
    </xdr:to>
    <xdr:sp macro="" textlink="$AC$47">
      <xdr:nvSpPr>
        <xdr:cNvPr id="123" name="TextBox 122"/>
        <xdr:cNvSpPr txBox="1"/>
      </xdr:nvSpPr>
      <xdr:spPr bwMode="auto">
        <a:xfrm rot="459920">
          <a:off x="979050" y="13830627"/>
          <a:ext cx="550151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235B129-135B-4202-84C7-F761371F9D47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W1.97m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58725</xdr:colOff>
      <xdr:row>52</xdr:row>
      <xdr:rowOff>187999</xdr:rowOff>
    </xdr:from>
    <xdr:to>
      <xdr:col>17</xdr:col>
      <xdr:colOff>13392</xdr:colOff>
      <xdr:row>53</xdr:row>
      <xdr:rowOff>180371</xdr:rowOff>
    </xdr:to>
    <xdr:sp macro="" textlink="$AG$47">
      <xdr:nvSpPr>
        <xdr:cNvPr id="124" name="TextBox 123"/>
        <xdr:cNvSpPr txBox="1"/>
      </xdr:nvSpPr>
      <xdr:spPr bwMode="auto">
        <a:xfrm rot="19850827">
          <a:off x="2657340" y="13615807"/>
          <a:ext cx="511514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D213AE-2C8F-4A63-B8BC-D612D1C9B067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L1.97m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17</xdr:col>
      <xdr:colOff>70851</xdr:colOff>
      <xdr:row>51</xdr:row>
      <xdr:rowOff>38012</xdr:rowOff>
    </xdr:from>
    <xdr:to>
      <xdr:col>18</xdr:col>
      <xdr:colOff>182286</xdr:colOff>
      <xdr:row>52</xdr:row>
      <xdr:rowOff>257671</xdr:rowOff>
    </xdr:to>
    <xdr:sp macro="" textlink="$AJ$47">
      <xdr:nvSpPr>
        <xdr:cNvPr id="127" name="TextBox 126"/>
        <xdr:cNvSpPr txBox="1"/>
      </xdr:nvSpPr>
      <xdr:spPr bwMode="auto">
        <a:xfrm rot="16200000">
          <a:off x="3106258" y="13268375"/>
          <a:ext cx="537159" cy="297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6684128-15C2-4C55-AD13-3074C6346088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×T22㎜이상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77628</xdr:colOff>
      <xdr:row>50</xdr:row>
      <xdr:rowOff>132015</xdr:rowOff>
    </xdr:from>
    <xdr:to>
      <xdr:col>13</xdr:col>
      <xdr:colOff>38540</xdr:colOff>
      <xdr:row>51</xdr:row>
      <xdr:rowOff>150812</xdr:rowOff>
    </xdr:to>
    <xdr:cxnSp macro="">
      <xdr:nvCxnSpPr>
        <xdr:cNvPr id="128" name="직선 화살표 연결선 127"/>
        <xdr:cNvCxnSpPr/>
      </xdr:nvCxnSpPr>
      <xdr:spPr>
        <a:xfrm flipH="1">
          <a:off x="2305013" y="12924823"/>
          <a:ext cx="146527" cy="336297"/>
        </a:xfrm>
        <a:prstGeom prst="straightConnector1">
          <a:avLst/>
        </a:prstGeom>
        <a:ln w="1270">
          <a:solidFill>
            <a:schemeClr val="tx1"/>
          </a:solidFill>
          <a:tailEnd type="triangle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141729</xdr:colOff>
      <xdr:row>49</xdr:row>
      <xdr:rowOff>230187</xdr:rowOff>
    </xdr:from>
    <xdr:to>
      <xdr:col>17</xdr:col>
      <xdr:colOff>15644</xdr:colOff>
      <xdr:row>50</xdr:row>
      <xdr:rowOff>150812</xdr:rowOff>
    </xdr:to>
    <xdr:sp macro="" textlink="">
      <xdr:nvSpPr>
        <xdr:cNvPr id="129" name="TextBox 128"/>
        <xdr:cNvSpPr txBox="1"/>
      </xdr:nvSpPr>
      <xdr:spPr>
        <a:xfrm>
          <a:off x="2369114" y="12705495"/>
          <a:ext cx="80199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800" b="1"/>
            <a:t>플롯베이스</a:t>
          </a:r>
        </a:p>
      </xdr:txBody>
    </xdr:sp>
    <xdr:clientData/>
  </xdr:twoCellAnchor>
  <xdr:twoCellAnchor>
    <xdr:from>
      <xdr:col>8</xdr:col>
      <xdr:colOff>177447</xdr:colOff>
      <xdr:row>49</xdr:row>
      <xdr:rowOff>258243</xdr:rowOff>
    </xdr:from>
    <xdr:to>
      <xdr:col>10</xdr:col>
      <xdr:colOff>33107</xdr:colOff>
      <xdr:row>50</xdr:row>
      <xdr:rowOff>180646</xdr:rowOff>
    </xdr:to>
    <xdr:cxnSp macro="">
      <xdr:nvCxnSpPr>
        <xdr:cNvPr id="130" name="직선 화살표 연결선 129"/>
        <xdr:cNvCxnSpPr/>
      </xdr:nvCxnSpPr>
      <xdr:spPr>
        <a:xfrm>
          <a:off x="1662370" y="12733551"/>
          <a:ext cx="226891" cy="239903"/>
        </a:xfrm>
        <a:prstGeom prst="straightConnector1">
          <a:avLst/>
        </a:prstGeom>
        <a:ln w="1270">
          <a:solidFill>
            <a:schemeClr val="tx1"/>
          </a:solidFill>
          <a:tailEnd type="triangle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42511</xdr:colOff>
      <xdr:row>49</xdr:row>
      <xdr:rowOff>1587</xdr:rowOff>
    </xdr:from>
    <xdr:to>
      <xdr:col>10</xdr:col>
      <xdr:colOff>102041</xdr:colOff>
      <xdr:row>49</xdr:row>
      <xdr:rowOff>55562</xdr:rowOff>
    </xdr:to>
    <xdr:sp macro="" textlink="">
      <xdr:nvSpPr>
        <xdr:cNvPr id="131" name="TextBox 130"/>
        <xdr:cNvSpPr txBox="1"/>
      </xdr:nvSpPr>
      <xdr:spPr>
        <a:xfrm>
          <a:off x="1156203" y="12476895"/>
          <a:ext cx="801992" cy="53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800" b="1"/>
            <a:t>아우트리거</a:t>
          </a:r>
        </a:p>
      </xdr:txBody>
    </xdr:sp>
    <xdr:clientData/>
  </xdr:twoCellAnchor>
  <xdr:twoCellAnchor>
    <xdr:from>
      <xdr:col>13</xdr:col>
      <xdr:colOff>125253</xdr:colOff>
      <xdr:row>53</xdr:row>
      <xdr:rowOff>7937</xdr:rowOff>
    </xdr:from>
    <xdr:to>
      <xdr:col>15</xdr:col>
      <xdr:colOff>50447</xdr:colOff>
      <xdr:row>53</xdr:row>
      <xdr:rowOff>313532</xdr:rowOff>
    </xdr:to>
    <xdr:cxnSp macro="">
      <xdr:nvCxnSpPr>
        <xdr:cNvPr id="132" name="직선 화살표 연결선 131"/>
        <xdr:cNvCxnSpPr/>
      </xdr:nvCxnSpPr>
      <xdr:spPr>
        <a:xfrm flipH="1" flipV="1">
          <a:off x="2538253" y="13753245"/>
          <a:ext cx="296425" cy="305595"/>
        </a:xfrm>
        <a:prstGeom prst="straightConnector1">
          <a:avLst/>
        </a:prstGeom>
        <a:ln w="1270">
          <a:solidFill>
            <a:schemeClr val="tx1"/>
          </a:solidFill>
          <a:tailEnd type="triangle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185387</xdr:colOff>
      <xdr:row>53</xdr:row>
      <xdr:rowOff>257970</xdr:rowOff>
    </xdr:from>
    <xdr:to>
      <xdr:col>19</xdr:col>
      <xdr:colOff>46480</xdr:colOff>
      <xdr:row>54</xdr:row>
      <xdr:rowOff>178595</xdr:rowOff>
    </xdr:to>
    <xdr:sp macro="" textlink="">
      <xdr:nvSpPr>
        <xdr:cNvPr id="133" name="TextBox 132"/>
        <xdr:cNvSpPr txBox="1"/>
      </xdr:nvSpPr>
      <xdr:spPr>
        <a:xfrm>
          <a:off x="2784002" y="14003278"/>
          <a:ext cx="78917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800" b="1"/>
            <a:t>보강철판</a:t>
          </a:r>
        </a:p>
      </xdr:txBody>
    </xdr:sp>
    <xdr:clientData/>
  </xdr:twoCellAnchor>
  <xdr:twoCellAnchor>
    <xdr:from>
      <xdr:col>7</xdr:col>
      <xdr:colOff>30519</xdr:colOff>
      <xdr:row>52</xdr:row>
      <xdr:rowOff>15255</xdr:rowOff>
    </xdr:from>
    <xdr:to>
      <xdr:col>9</xdr:col>
      <xdr:colOff>164331</xdr:colOff>
      <xdr:row>53</xdr:row>
      <xdr:rowOff>7627</xdr:rowOff>
    </xdr:to>
    <xdr:sp macro="" textlink="$M$48">
      <xdr:nvSpPr>
        <xdr:cNvPr id="134" name="TextBox 133"/>
        <xdr:cNvSpPr txBox="1"/>
      </xdr:nvSpPr>
      <xdr:spPr bwMode="auto">
        <a:xfrm rot="500096">
          <a:off x="1329827" y="13443063"/>
          <a:ext cx="505042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35BAFB4-589C-4C2A-B4FB-3B550808F4CF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0.50m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99453</xdr:colOff>
      <xdr:row>52</xdr:row>
      <xdr:rowOff>90661</xdr:rowOff>
    </xdr:from>
    <xdr:to>
      <xdr:col>13</xdr:col>
      <xdr:colOff>41299</xdr:colOff>
      <xdr:row>53</xdr:row>
      <xdr:rowOff>83033</xdr:rowOff>
    </xdr:to>
    <xdr:sp macro="" textlink="$AN$48">
      <xdr:nvSpPr>
        <xdr:cNvPr id="135" name="TextBox 134"/>
        <xdr:cNvSpPr txBox="1"/>
      </xdr:nvSpPr>
      <xdr:spPr bwMode="auto">
        <a:xfrm rot="500096">
          <a:off x="1955607" y="13518469"/>
          <a:ext cx="498692" cy="30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5774024-419C-49AE-A0B8-F573F160701D}" type="TxLink">
            <a:rPr lang="en-US" altLang="en-US" sz="800" b="1" i="1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0.73m</a:t>
          </a:fld>
          <a:endParaRPr lang="ko-KR" altLang="en-US" sz="8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47656</xdr:colOff>
      <xdr:row>49</xdr:row>
      <xdr:rowOff>195151</xdr:rowOff>
    </xdr:from>
    <xdr:to>
      <xdr:col>13</xdr:col>
      <xdr:colOff>69948</xdr:colOff>
      <xdr:row>53</xdr:row>
      <xdr:rowOff>47789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85137">
          <a:off x="1346964" y="12670459"/>
          <a:ext cx="1135984" cy="1122638"/>
        </a:xfrm>
        <a:prstGeom prst="rect">
          <a:avLst/>
        </a:prstGeom>
      </xdr:spPr>
    </xdr:pic>
    <xdr:clientData/>
  </xdr:twoCellAnchor>
  <xdr:twoCellAnchor>
    <xdr:from>
      <xdr:col>5</xdr:col>
      <xdr:colOff>131014</xdr:colOff>
      <xdr:row>49</xdr:row>
      <xdr:rowOff>59037</xdr:rowOff>
    </xdr:from>
    <xdr:to>
      <xdr:col>10</xdr:col>
      <xdr:colOff>4930</xdr:colOff>
      <xdr:row>49</xdr:row>
      <xdr:rowOff>273951</xdr:rowOff>
    </xdr:to>
    <xdr:sp macro="" textlink="">
      <xdr:nvSpPr>
        <xdr:cNvPr id="140" name="TextBox 139"/>
        <xdr:cNvSpPr txBox="1"/>
      </xdr:nvSpPr>
      <xdr:spPr>
        <a:xfrm>
          <a:off x="1059091" y="12534345"/>
          <a:ext cx="801993" cy="214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800" b="1"/>
            <a:t>아우트리거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28</xdr:row>
      <xdr:rowOff>95250</xdr:rowOff>
    </xdr:from>
    <xdr:to>
      <xdr:col>10</xdr:col>
      <xdr:colOff>123825</xdr:colOff>
      <xdr:row>43</xdr:row>
      <xdr:rowOff>85725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0" y="6848475"/>
          <a:ext cx="6315075" cy="3133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66675</xdr:colOff>
      <xdr:row>50</xdr:row>
      <xdr:rowOff>114300</xdr:rowOff>
    </xdr:from>
    <xdr:to>
      <xdr:col>7</xdr:col>
      <xdr:colOff>609600</xdr:colOff>
      <xdr:row>83</xdr:row>
      <xdr:rowOff>133350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11058525"/>
          <a:ext cx="4657725" cy="6934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94</xdr:row>
      <xdr:rowOff>28575</xdr:rowOff>
    </xdr:from>
    <xdr:to>
      <xdr:col>9</xdr:col>
      <xdr:colOff>85725</xdr:colOff>
      <xdr:row>121</xdr:row>
      <xdr:rowOff>152400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90575" y="19564350"/>
          <a:ext cx="5467350" cy="5781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23</xdr:row>
          <xdr:rowOff>0</xdr:rowOff>
        </xdr:from>
        <xdr:to>
          <xdr:col>17</xdr:col>
          <xdr:colOff>38100</xdr:colOff>
          <xdr:row>24</xdr:row>
          <xdr:rowOff>19050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114300</xdr:colOff>
          <xdr:row>23</xdr:row>
          <xdr:rowOff>0</xdr:rowOff>
        </xdr:from>
        <xdr:to>
          <xdr:col>27</xdr:col>
          <xdr:colOff>28575</xdr:colOff>
          <xdr:row>24</xdr:row>
          <xdr:rowOff>28575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123825</xdr:colOff>
          <xdr:row>23</xdr:row>
          <xdr:rowOff>0</xdr:rowOff>
        </xdr:from>
        <xdr:to>
          <xdr:col>38</xdr:col>
          <xdr:colOff>28575</xdr:colOff>
          <xdr:row>24</xdr:row>
          <xdr:rowOff>28575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romecha.com/ssForum/board.php?flag=view&amp;aid=&amp;bid=10&amp;cate=0&amp;num=32&amp;retURL=%2FssForum%2Fboard.php%3Fbid%3D10" TargetMode="External"/><Relationship Id="rId2" Type="http://schemas.openxmlformats.org/officeDocument/2006/relationships/hyperlink" Target="https://www.promecha.com/ssMachine/machine_list.php" TargetMode="External"/><Relationship Id="rId1" Type="http://schemas.openxmlformats.org/officeDocument/2006/relationships/hyperlink" Target="https://www.promecha.com/ssForum/board.php?flag=view&amp;aid=&amp;bid=3&amp;cate=0&amp;num=40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youtu.be/T37UD0mE_o0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8"/>
  <sheetViews>
    <sheetView view="pageBreakPreview" topLeftCell="A82" zoomScale="145" zoomScaleSheetLayoutView="145" workbookViewId="0">
      <selection activeCell="B83" sqref="B83:H83"/>
    </sheetView>
  </sheetViews>
  <sheetFormatPr defaultRowHeight="16.5" x14ac:dyDescent="0.3"/>
  <cols>
    <col min="1" max="1" width="3.625" customWidth="1"/>
    <col min="2" max="2" width="12.625" customWidth="1"/>
  </cols>
  <sheetData>
    <row r="1" spans="1:8" ht="20.25" x14ac:dyDescent="0.3">
      <c r="A1" s="28"/>
      <c r="B1" s="138" t="s">
        <v>204</v>
      </c>
      <c r="C1" s="138"/>
      <c r="D1" s="138"/>
      <c r="E1" s="138"/>
      <c r="F1" s="138"/>
      <c r="G1" s="138"/>
      <c r="H1" s="28"/>
    </row>
    <row r="2" spans="1:8" ht="15" customHeight="1" x14ac:dyDescent="0.45"/>
    <row r="3" spans="1:8" s="57" customFormat="1" ht="150" customHeight="1" x14ac:dyDescent="0.3">
      <c r="A3" s="139" t="s">
        <v>278</v>
      </c>
      <c r="B3" s="140"/>
      <c r="C3" s="140"/>
      <c r="D3" s="140"/>
      <c r="E3" s="140"/>
      <c r="F3" s="140"/>
      <c r="G3" s="140"/>
      <c r="H3" s="140"/>
    </row>
    <row r="4" spans="1:8" ht="15" customHeight="1" x14ac:dyDescent="0.3">
      <c r="A4" s="13"/>
      <c r="B4" s="13"/>
      <c r="C4" s="13"/>
      <c r="D4" s="1"/>
      <c r="E4" s="1"/>
      <c r="F4" s="1"/>
      <c r="G4" s="1"/>
      <c r="H4" s="12" t="s">
        <v>279</v>
      </c>
    </row>
    <row r="5" spans="1:8" ht="15" customHeight="1" x14ac:dyDescent="0.3">
      <c r="A5" s="13"/>
      <c r="B5" s="13"/>
      <c r="C5" s="13"/>
      <c r="D5" s="1"/>
      <c r="E5" s="1"/>
      <c r="F5" s="1"/>
      <c r="G5" s="1"/>
      <c r="H5" s="12" t="s">
        <v>205</v>
      </c>
    </row>
    <row r="6" spans="1:8" ht="15" customHeight="1" x14ac:dyDescent="0.3">
      <c r="A6" s="13"/>
      <c r="B6" s="13"/>
      <c r="C6" s="13"/>
      <c r="D6" s="1"/>
      <c r="E6" s="1"/>
      <c r="F6" s="1"/>
      <c r="G6" s="1"/>
      <c r="H6" s="56" t="s">
        <v>277</v>
      </c>
    </row>
    <row r="7" spans="1:8" ht="15" customHeight="1" x14ac:dyDescent="0.45"/>
    <row r="8" spans="1:8" x14ac:dyDescent="0.3">
      <c r="A8" s="26" t="s">
        <v>229</v>
      </c>
      <c r="B8" s="27" t="s">
        <v>230</v>
      </c>
      <c r="C8" s="26"/>
      <c r="D8" s="26"/>
    </row>
    <row r="9" spans="1:8" ht="15" customHeight="1" x14ac:dyDescent="0.3">
      <c r="B9" s="140" t="s">
        <v>273</v>
      </c>
      <c r="C9" s="140"/>
      <c r="D9" s="53"/>
      <c r="E9" s="53"/>
      <c r="F9" s="53"/>
      <c r="G9" s="53"/>
      <c r="H9" s="53"/>
    </row>
    <row r="10" spans="1:8" x14ac:dyDescent="0.3">
      <c r="B10" s="51" t="s">
        <v>265</v>
      </c>
      <c r="C10" s="1"/>
      <c r="D10" s="1"/>
      <c r="E10" s="1"/>
      <c r="F10" s="1"/>
      <c r="G10" s="1"/>
    </row>
    <row r="11" spans="1:8" x14ac:dyDescent="0.3">
      <c r="B11" s="54" t="s">
        <v>274</v>
      </c>
      <c r="C11" s="1"/>
      <c r="D11" s="1"/>
      <c r="E11" s="1"/>
      <c r="F11" s="1"/>
      <c r="G11" s="1"/>
    </row>
    <row r="12" spans="1:8" x14ac:dyDescent="0.3">
      <c r="B12" s="59" t="s">
        <v>284</v>
      </c>
      <c r="C12" s="1"/>
      <c r="D12" s="1"/>
      <c r="E12" s="1"/>
      <c r="F12" s="1"/>
      <c r="G12" s="1"/>
    </row>
    <row r="14" spans="1:8" x14ac:dyDescent="0.3">
      <c r="A14" s="26" t="s">
        <v>229</v>
      </c>
      <c r="B14" s="27" t="s">
        <v>232</v>
      </c>
      <c r="C14" s="26"/>
      <c r="D14" s="26"/>
      <c r="E14" s="26"/>
      <c r="F14" s="26"/>
    </row>
    <row r="15" spans="1:8" s="16" customFormat="1" ht="30" customHeight="1" x14ac:dyDescent="0.3">
      <c r="B15" s="139" t="s">
        <v>233</v>
      </c>
      <c r="C15" s="139"/>
      <c r="D15" s="139"/>
      <c r="E15" s="139"/>
      <c r="F15" s="139"/>
      <c r="G15" s="139"/>
      <c r="H15" s="139"/>
    </row>
    <row r="16" spans="1:8" s="16" customFormat="1" ht="13.5" x14ac:dyDescent="0.3">
      <c r="B16" s="55" t="s">
        <v>235</v>
      </c>
    </row>
    <row r="17" spans="2:8" s="16" customFormat="1" ht="30" customHeight="1" x14ac:dyDescent="0.3">
      <c r="B17" s="144" t="s">
        <v>234</v>
      </c>
      <c r="C17" s="144"/>
      <c r="D17" s="144"/>
      <c r="E17" s="144"/>
      <c r="F17" s="144"/>
      <c r="G17" s="144"/>
      <c r="H17" s="144"/>
    </row>
    <row r="18" spans="2:8" s="16" customFormat="1" ht="15.95" x14ac:dyDescent="0.45">
      <c r="B18" s="23" t="s">
        <v>236</v>
      </c>
      <c r="C18" s="1"/>
      <c r="D18" s="1"/>
      <c r="E18" s="1"/>
      <c r="F18" s="1"/>
      <c r="G18" s="1"/>
    </row>
    <row r="40" spans="1:8" x14ac:dyDescent="0.3">
      <c r="A40" s="26" t="s">
        <v>229</v>
      </c>
      <c r="B40" s="27" t="s">
        <v>237</v>
      </c>
      <c r="C40" s="26"/>
      <c r="D40" s="26"/>
      <c r="E40" s="26"/>
    </row>
    <row r="41" spans="1:8" ht="30" customHeight="1" x14ac:dyDescent="0.3">
      <c r="B41" s="140" t="s">
        <v>238</v>
      </c>
      <c r="C41" s="140"/>
      <c r="D41" s="140"/>
      <c r="E41" s="140"/>
      <c r="F41" s="140"/>
      <c r="G41" s="140"/>
      <c r="H41" s="140"/>
    </row>
    <row r="42" spans="1:8" x14ac:dyDescent="0.3">
      <c r="B42" s="24" t="s">
        <v>239</v>
      </c>
    </row>
    <row r="43" spans="1:8" ht="15" customHeight="1" x14ac:dyDescent="0.3">
      <c r="B43" s="145" t="s">
        <v>240</v>
      </c>
      <c r="C43" s="145"/>
      <c r="D43" s="145"/>
      <c r="E43" s="145"/>
      <c r="F43" s="145"/>
      <c r="G43" s="145"/>
      <c r="H43" s="145"/>
    </row>
    <row r="44" spans="1:8" ht="20.100000000000001" customHeight="1" x14ac:dyDescent="0.45">
      <c r="B44" s="52" t="s">
        <v>267</v>
      </c>
      <c r="C44" s="25"/>
      <c r="D44" s="25"/>
      <c r="E44" s="25"/>
      <c r="F44" s="25"/>
      <c r="G44" s="25"/>
      <c r="H44" s="25"/>
    </row>
    <row r="45" spans="1:8" ht="20.100000000000001" customHeight="1" x14ac:dyDescent="0.45">
      <c r="B45" s="25"/>
      <c r="C45" s="25"/>
      <c r="D45" s="25"/>
      <c r="E45" s="25"/>
      <c r="F45" s="25"/>
      <c r="G45" s="25"/>
      <c r="H45" s="25"/>
    </row>
    <row r="46" spans="1:8" ht="20.100000000000001" customHeight="1" x14ac:dyDescent="0.45">
      <c r="B46" s="25"/>
      <c r="C46" s="25"/>
      <c r="D46" s="25"/>
      <c r="E46" s="25"/>
      <c r="F46" s="25"/>
      <c r="G46" s="25"/>
      <c r="H46" s="25"/>
    </row>
    <row r="47" spans="1:8" ht="20.100000000000001" customHeight="1" x14ac:dyDescent="0.45">
      <c r="B47" s="25"/>
      <c r="C47" s="25"/>
      <c r="D47" s="25"/>
      <c r="E47" s="25"/>
      <c r="F47" s="25"/>
      <c r="G47" s="25"/>
      <c r="H47" s="25"/>
    </row>
    <row r="48" spans="1:8" ht="20.100000000000001" customHeight="1" x14ac:dyDescent="0.45">
      <c r="B48" s="25"/>
      <c r="C48" s="25"/>
      <c r="D48" s="25"/>
      <c r="E48" s="25"/>
      <c r="F48" s="25"/>
      <c r="G48" s="25"/>
      <c r="H48" s="25"/>
    </row>
    <row r="49" spans="1:8" ht="20.100000000000001" customHeight="1" x14ac:dyDescent="0.45">
      <c r="B49" s="25"/>
      <c r="C49" s="25"/>
      <c r="D49" s="25"/>
      <c r="E49" s="25"/>
      <c r="F49" s="25"/>
      <c r="G49" s="25"/>
      <c r="H49" s="25"/>
    </row>
    <row r="50" spans="1:8" ht="20.100000000000001" customHeight="1" x14ac:dyDescent="0.45">
      <c r="B50" s="25"/>
      <c r="C50" s="25"/>
      <c r="D50" s="25"/>
      <c r="E50" s="25"/>
      <c r="F50" s="25"/>
      <c r="G50" s="25"/>
      <c r="H50" s="25"/>
    </row>
    <row r="51" spans="1:8" ht="20.100000000000001" customHeight="1" x14ac:dyDescent="0.45">
      <c r="B51" s="25"/>
      <c r="C51" s="25"/>
      <c r="D51" s="25"/>
      <c r="E51" s="25"/>
      <c r="F51" s="25"/>
      <c r="G51" s="25"/>
      <c r="H51" s="25"/>
    </row>
    <row r="52" spans="1:8" ht="20.100000000000001" customHeight="1" x14ac:dyDescent="0.45">
      <c r="B52" s="25"/>
      <c r="C52" s="25"/>
      <c r="D52" s="25"/>
      <c r="E52" s="25"/>
      <c r="F52" s="25"/>
      <c r="G52" s="25"/>
      <c r="H52" s="25"/>
    </row>
    <row r="53" spans="1:8" ht="20.100000000000001" customHeight="1" x14ac:dyDescent="0.45">
      <c r="B53" s="25"/>
      <c r="C53" s="25"/>
      <c r="D53" s="25"/>
      <c r="E53" s="25"/>
      <c r="F53" s="25"/>
      <c r="G53" s="25"/>
      <c r="H53" s="25"/>
    </row>
    <row r="54" spans="1:8" ht="20.100000000000001" customHeight="1" x14ac:dyDescent="0.45">
      <c r="B54" s="25"/>
      <c r="C54" s="25"/>
      <c r="D54" s="25"/>
      <c r="E54" s="25"/>
      <c r="F54" s="25"/>
      <c r="G54" s="25"/>
      <c r="H54" s="25"/>
    </row>
    <row r="55" spans="1:8" ht="20.100000000000001" customHeight="1" x14ac:dyDescent="0.45">
      <c r="B55" s="25"/>
      <c r="C55" s="25"/>
      <c r="D55" s="25"/>
      <c r="E55" s="25"/>
      <c r="F55" s="25"/>
      <c r="G55" s="25"/>
      <c r="H55" s="25"/>
    </row>
    <row r="56" spans="1:8" ht="20.100000000000001" customHeight="1" x14ac:dyDescent="0.45">
      <c r="B56" s="25"/>
      <c r="C56" s="25"/>
      <c r="D56" s="25"/>
      <c r="E56" s="25"/>
      <c r="F56" s="25"/>
      <c r="G56" s="25"/>
      <c r="H56" s="25"/>
    </row>
    <row r="57" spans="1:8" ht="20.100000000000001" customHeight="1" x14ac:dyDescent="0.45">
      <c r="B57" s="25"/>
      <c r="C57" s="25"/>
      <c r="D57" s="25"/>
      <c r="E57" s="25"/>
      <c r="F57" s="25"/>
      <c r="G57" s="25"/>
      <c r="H57" s="25"/>
    </row>
    <row r="58" spans="1:8" ht="20.100000000000001" customHeight="1" x14ac:dyDescent="0.45">
      <c r="B58" s="25"/>
      <c r="C58" s="25"/>
      <c r="D58" s="25"/>
      <c r="E58" s="25"/>
      <c r="F58" s="25"/>
      <c r="G58" s="25"/>
      <c r="H58" s="25"/>
    </row>
    <row r="59" spans="1:8" ht="20.100000000000001" customHeight="1" x14ac:dyDescent="0.45">
      <c r="B59" s="25"/>
      <c r="C59" s="25"/>
      <c r="D59" s="25"/>
      <c r="E59" s="25"/>
      <c r="F59" s="25"/>
      <c r="G59" s="25"/>
      <c r="H59" s="25"/>
    </row>
    <row r="60" spans="1:8" ht="20.100000000000001" customHeight="1" x14ac:dyDescent="0.45">
      <c r="B60" s="25"/>
      <c r="C60" s="25"/>
      <c r="D60" s="25"/>
      <c r="E60" s="25"/>
      <c r="F60" s="25"/>
      <c r="G60" s="25"/>
      <c r="H60" s="25"/>
    </row>
    <row r="64" spans="1:8" ht="20.25" x14ac:dyDescent="0.3">
      <c r="A64" s="141" t="s">
        <v>206</v>
      </c>
      <c r="B64" s="141"/>
      <c r="C64" s="141"/>
      <c r="D64" s="15" t="s">
        <v>207</v>
      </c>
      <c r="E64" s="14"/>
      <c r="F64" s="14"/>
      <c r="G64" s="14"/>
    </row>
    <row r="65" spans="1:8" x14ac:dyDescent="0.3">
      <c r="A65" s="17" t="s">
        <v>208</v>
      </c>
      <c r="B65" s="18" t="s">
        <v>209</v>
      </c>
    </row>
    <row r="66" spans="1:8" ht="35.1" customHeight="1" x14ac:dyDescent="0.3">
      <c r="B66" s="142" t="s">
        <v>226</v>
      </c>
      <c r="C66" s="142"/>
      <c r="D66" s="142"/>
      <c r="E66" s="142"/>
      <c r="F66" s="142"/>
      <c r="G66" s="142"/>
      <c r="H66" s="142"/>
    </row>
    <row r="67" spans="1:8" x14ac:dyDescent="0.3">
      <c r="B67" s="16" t="s">
        <v>210</v>
      </c>
    </row>
    <row r="68" spans="1:8" x14ac:dyDescent="0.3">
      <c r="A68" s="17" t="s">
        <v>208</v>
      </c>
      <c r="B68" s="18" t="s">
        <v>266</v>
      </c>
    </row>
    <row r="69" spans="1:8" ht="35.1" customHeight="1" x14ac:dyDescent="0.3">
      <c r="B69" s="142" t="s">
        <v>211</v>
      </c>
      <c r="C69" s="142"/>
      <c r="D69" s="142"/>
      <c r="E69" s="142"/>
      <c r="F69" s="142"/>
      <c r="G69" s="142"/>
      <c r="H69" s="142"/>
    </row>
    <row r="70" spans="1:8" x14ac:dyDescent="0.3">
      <c r="A70" s="17" t="s">
        <v>208</v>
      </c>
      <c r="B70" s="18" t="s">
        <v>212</v>
      </c>
    </row>
    <row r="71" spans="1:8" ht="45" customHeight="1" x14ac:dyDescent="0.3">
      <c r="B71" s="142" t="s">
        <v>213</v>
      </c>
      <c r="C71" s="142"/>
      <c r="D71" s="142"/>
      <c r="E71" s="142"/>
      <c r="F71" s="142"/>
      <c r="G71" s="142"/>
      <c r="H71" s="142"/>
    </row>
    <row r="72" spans="1:8" x14ac:dyDescent="0.3">
      <c r="B72" s="16" t="s">
        <v>214</v>
      </c>
    </row>
    <row r="73" spans="1:8" x14ac:dyDescent="0.3">
      <c r="A73" s="17" t="s">
        <v>208</v>
      </c>
      <c r="B73" s="18" t="s">
        <v>215</v>
      </c>
    </row>
    <row r="74" spans="1:8" ht="35.1" customHeight="1" x14ac:dyDescent="0.3">
      <c r="B74" s="142" t="s">
        <v>216</v>
      </c>
      <c r="C74" s="142"/>
      <c r="D74" s="142"/>
      <c r="E74" s="142"/>
      <c r="F74" s="142"/>
      <c r="G74" s="142"/>
      <c r="H74" s="142"/>
    </row>
    <row r="75" spans="1:8" x14ac:dyDescent="0.3">
      <c r="A75" s="17" t="s">
        <v>208</v>
      </c>
      <c r="B75" s="18" t="s">
        <v>217</v>
      </c>
    </row>
    <row r="76" spans="1:8" ht="30" customHeight="1" x14ac:dyDescent="0.3">
      <c r="B76" s="142" t="s">
        <v>218</v>
      </c>
      <c r="C76" s="142"/>
      <c r="D76" s="142"/>
      <c r="E76" s="142"/>
      <c r="F76" s="142"/>
      <c r="G76" s="142"/>
      <c r="H76" s="142"/>
    </row>
    <row r="77" spans="1:8" x14ac:dyDescent="0.3">
      <c r="B77" s="16" t="s">
        <v>219</v>
      </c>
    </row>
    <row r="78" spans="1:8" x14ac:dyDescent="0.3">
      <c r="A78" s="17" t="s">
        <v>208</v>
      </c>
      <c r="B78" s="18" t="s">
        <v>220</v>
      </c>
    </row>
    <row r="79" spans="1:8" x14ac:dyDescent="0.3">
      <c r="B79" s="142" t="s">
        <v>221</v>
      </c>
      <c r="C79" s="142"/>
      <c r="D79" s="142"/>
      <c r="E79" s="142"/>
      <c r="F79" s="142"/>
      <c r="G79" s="142"/>
      <c r="H79" s="142"/>
    </row>
    <row r="80" spans="1:8" x14ac:dyDescent="0.3">
      <c r="A80" s="17" t="s">
        <v>208</v>
      </c>
      <c r="B80" s="18" t="s">
        <v>222</v>
      </c>
    </row>
    <row r="81" spans="1:8" ht="35.1" customHeight="1" x14ac:dyDescent="0.3">
      <c r="B81" s="142" t="s">
        <v>223</v>
      </c>
      <c r="C81" s="142"/>
      <c r="D81" s="142"/>
      <c r="E81" s="142"/>
      <c r="F81" s="142"/>
      <c r="G81" s="142"/>
      <c r="H81" s="142"/>
    </row>
    <row r="82" spans="1:8" x14ac:dyDescent="0.3">
      <c r="A82" s="21" t="s">
        <v>208</v>
      </c>
      <c r="B82" s="22" t="s">
        <v>227</v>
      </c>
    </row>
    <row r="83" spans="1:8" ht="50.1" customHeight="1" x14ac:dyDescent="0.3">
      <c r="B83" s="143" t="s">
        <v>308</v>
      </c>
      <c r="C83" s="142"/>
      <c r="D83" s="142"/>
      <c r="E83" s="142"/>
      <c r="F83" s="142"/>
      <c r="G83" s="142"/>
      <c r="H83" s="142"/>
    </row>
    <row r="84" spans="1:8" x14ac:dyDescent="0.3">
      <c r="A84" s="19" t="s">
        <v>208</v>
      </c>
      <c r="B84" s="20" t="s">
        <v>224</v>
      </c>
    </row>
    <row r="85" spans="1:8" ht="60" customHeight="1" x14ac:dyDescent="0.3">
      <c r="B85" s="142" t="s">
        <v>225</v>
      </c>
      <c r="C85" s="142"/>
      <c r="D85" s="142"/>
      <c r="E85" s="142"/>
      <c r="F85" s="142"/>
      <c r="G85" s="142"/>
      <c r="H85" s="142"/>
    </row>
    <row r="86" spans="1:8" x14ac:dyDescent="0.3">
      <c r="B86" s="29" t="s">
        <v>231</v>
      </c>
    </row>
    <row r="87" spans="1:8" x14ac:dyDescent="0.3">
      <c r="A87" s="19" t="s">
        <v>208</v>
      </c>
      <c r="B87" s="20" t="s">
        <v>280</v>
      </c>
    </row>
    <row r="88" spans="1:8" ht="24.95" customHeight="1" x14ac:dyDescent="0.3">
      <c r="B88" s="142" t="s">
        <v>281</v>
      </c>
      <c r="C88" s="142"/>
      <c r="D88" s="142"/>
      <c r="E88" s="142"/>
      <c r="F88" s="142"/>
      <c r="G88" s="142"/>
      <c r="H88" s="142"/>
    </row>
  </sheetData>
  <mergeCells count="18">
    <mergeCell ref="B88:H88"/>
    <mergeCell ref="B85:H85"/>
    <mergeCell ref="B83:H83"/>
    <mergeCell ref="B15:H15"/>
    <mergeCell ref="B17:H17"/>
    <mergeCell ref="B41:H41"/>
    <mergeCell ref="B43:H43"/>
    <mergeCell ref="B69:H69"/>
    <mergeCell ref="B71:H71"/>
    <mergeCell ref="B74:H74"/>
    <mergeCell ref="B76:H76"/>
    <mergeCell ref="B79:H79"/>
    <mergeCell ref="B81:H81"/>
    <mergeCell ref="B1:G1"/>
    <mergeCell ref="A3:H3"/>
    <mergeCell ref="A64:C64"/>
    <mergeCell ref="B66:H66"/>
    <mergeCell ref="B9:C9"/>
  </mergeCells>
  <phoneticPr fontId="1" type="noConversion"/>
  <hyperlinks>
    <hyperlink ref="B10" r:id="rId1"/>
    <hyperlink ref="B18" r:id="rId2"/>
    <hyperlink ref="B44" r:id="rId3"/>
    <hyperlink ref="B12" r:id="rId4"/>
  </hyperlinks>
  <pageMargins left="0.70866141732283472" right="0.70866141732283472" top="0.39370078740157483" bottom="0.39370078740157483" header="0.31496062992125984" footer="0.31496062992125984"/>
  <pageSetup paperSize="9" orientation="portrait" r:id="rId5"/>
  <rowBreaks count="1" manualBreakCount="1">
    <brk id="74" max="7" man="1"/>
  </rowBreaks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Z139"/>
  <sheetViews>
    <sheetView tabSelected="1" view="pageBreakPreview" topLeftCell="A6" zoomScaleNormal="100" zoomScaleSheetLayoutView="100" workbookViewId="0">
      <selection activeCell="AI46" sqref="AI46:AM46"/>
    </sheetView>
  </sheetViews>
  <sheetFormatPr defaultColWidth="3.625" defaultRowHeight="13.5" x14ac:dyDescent="0.3"/>
  <cols>
    <col min="1" max="35" width="2.375" style="1" customWidth="1"/>
    <col min="36" max="50" width="2.625" style="1" customWidth="1"/>
    <col min="51" max="16384" width="3.625" style="1"/>
  </cols>
  <sheetData>
    <row r="1" spans="1:39" ht="15" customHeight="1" x14ac:dyDescent="0.3">
      <c r="A1" s="275" t="s">
        <v>174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4" t="s">
        <v>0</v>
      </c>
      <c r="Z1" s="270"/>
      <c r="AA1" s="270"/>
      <c r="AB1" s="270"/>
      <c r="AC1" s="270"/>
      <c r="AD1" s="270" t="s">
        <v>0</v>
      </c>
      <c r="AE1" s="270"/>
      <c r="AF1" s="270"/>
      <c r="AG1" s="270"/>
      <c r="AH1" s="270"/>
      <c r="AI1" s="270" t="s">
        <v>1</v>
      </c>
      <c r="AJ1" s="270"/>
      <c r="AK1" s="270"/>
      <c r="AL1" s="270"/>
      <c r="AM1" s="271"/>
    </row>
    <row r="2" spans="1:39" ht="24.95" customHeight="1" x14ac:dyDescent="0.3">
      <c r="A2" s="275"/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2" t="s">
        <v>168</v>
      </c>
      <c r="Z2" s="266"/>
      <c r="AA2" s="266"/>
      <c r="AB2" s="266"/>
      <c r="AC2" s="266"/>
      <c r="AD2" s="266" t="s">
        <v>169</v>
      </c>
      <c r="AE2" s="266"/>
      <c r="AF2" s="266"/>
      <c r="AG2" s="266"/>
      <c r="AH2" s="266"/>
      <c r="AI2" s="266" t="s">
        <v>170</v>
      </c>
      <c r="AJ2" s="266"/>
      <c r="AK2" s="266"/>
      <c r="AL2" s="266"/>
      <c r="AM2" s="267"/>
    </row>
    <row r="3" spans="1:39" ht="24.95" customHeight="1" x14ac:dyDescent="0.3">
      <c r="A3" s="275"/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3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9"/>
    </row>
    <row r="4" spans="1:39" ht="24.95" customHeight="1" x14ac:dyDescent="0.3">
      <c r="A4" s="184" t="s">
        <v>2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282"/>
      <c r="Y4" s="280" t="s">
        <v>175</v>
      </c>
      <c r="Z4" s="281"/>
      <c r="AA4" s="281"/>
      <c r="AB4" s="281"/>
      <c r="AC4" s="281"/>
      <c r="AD4" s="278" t="s">
        <v>176</v>
      </c>
      <c r="AE4" s="278"/>
      <c r="AF4" s="278"/>
      <c r="AG4" s="278"/>
      <c r="AH4" s="278"/>
      <c r="AI4" s="278"/>
      <c r="AJ4" s="278"/>
      <c r="AK4" s="278"/>
      <c r="AL4" s="278"/>
      <c r="AM4" s="279"/>
    </row>
    <row r="5" spans="1:39" ht="20.100000000000001" customHeight="1" x14ac:dyDescent="0.3">
      <c r="A5" s="218" t="s">
        <v>7</v>
      </c>
      <c r="B5" s="157"/>
      <c r="C5" s="157"/>
      <c r="D5" s="157"/>
      <c r="E5" s="158" t="s">
        <v>245</v>
      </c>
      <c r="F5" s="158"/>
      <c r="G5" s="158"/>
      <c r="H5" s="158"/>
      <c r="I5" s="158"/>
      <c r="J5" s="158"/>
      <c r="K5" s="157" t="s">
        <v>8</v>
      </c>
      <c r="L5" s="157"/>
      <c r="M5" s="157"/>
      <c r="N5" s="157"/>
      <c r="O5" s="158" t="s">
        <v>275</v>
      </c>
      <c r="P5" s="158"/>
      <c r="Q5" s="158"/>
      <c r="R5" s="158"/>
      <c r="S5" s="158"/>
      <c r="T5" s="158"/>
      <c r="U5" s="158"/>
      <c r="V5" s="158"/>
      <c r="W5" s="158"/>
      <c r="X5" s="157" t="s">
        <v>10</v>
      </c>
      <c r="Y5" s="157"/>
      <c r="Z5" s="157"/>
      <c r="AA5" s="157"/>
      <c r="AB5" s="276">
        <v>2022</v>
      </c>
      <c r="AC5" s="277"/>
      <c r="AD5" s="277"/>
      <c r="AE5" s="277"/>
      <c r="AF5" s="109" t="s">
        <v>14</v>
      </c>
      <c r="AG5" s="109">
        <v>3</v>
      </c>
      <c r="AH5" s="109"/>
      <c r="AI5" s="110" t="s">
        <v>13</v>
      </c>
      <c r="AJ5" s="277">
        <v>9</v>
      </c>
      <c r="AK5" s="277"/>
      <c r="AL5" s="277"/>
      <c r="AM5" s="111" t="s">
        <v>12</v>
      </c>
    </row>
    <row r="6" spans="1:39" ht="20.100000000000001" customHeight="1" x14ac:dyDescent="0.3">
      <c r="A6" s="283" t="s">
        <v>9</v>
      </c>
      <c r="B6" s="194"/>
      <c r="C6" s="194"/>
      <c r="D6" s="194"/>
      <c r="E6" s="195" t="s">
        <v>276</v>
      </c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4" t="s">
        <v>11</v>
      </c>
      <c r="Y6" s="194"/>
      <c r="Z6" s="194"/>
      <c r="AA6" s="194"/>
      <c r="AB6" s="235">
        <v>2022</v>
      </c>
      <c r="AC6" s="236"/>
      <c r="AD6" s="43" t="s">
        <v>14</v>
      </c>
      <c r="AE6" s="43">
        <v>3</v>
      </c>
      <c r="AF6" s="44" t="s">
        <v>13</v>
      </c>
      <c r="AG6" s="43">
        <v>15</v>
      </c>
      <c r="AH6" s="44" t="s">
        <v>12</v>
      </c>
      <c r="AI6" s="44" t="s">
        <v>16</v>
      </c>
      <c r="AJ6" s="43">
        <v>3</v>
      </c>
      <c r="AK6" s="44" t="s">
        <v>13</v>
      </c>
      <c r="AL6" s="43">
        <v>31</v>
      </c>
      <c r="AM6" s="45" t="s">
        <v>12</v>
      </c>
    </row>
    <row r="7" spans="1:39" ht="20.100000000000001" customHeight="1" x14ac:dyDescent="0.3">
      <c r="A7" s="244" t="s">
        <v>6</v>
      </c>
      <c r="B7" s="245"/>
      <c r="C7" s="245"/>
      <c r="D7" s="245"/>
      <c r="E7" s="245"/>
      <c r="F7" s="245"/>
      <c r="G7" s="112"/>
      <c r="H7" s="113"/>
      <c r="I7" s="114"/>
      <c r="J7" s="243" t="s">
        <v>3</v>
      </c>
      <c r="K7" s="243"/>
      <c r="L7" s="243"/>
      <c r="M7" s="243"/>
      <c r="N7" s="243"/>
      <c r="O7" s="243"/>
      <c r="P7" s="243"/>
      <c r="Q7" s="243"/>
      <c r="R7" s="243"/>
      <c r="S7" s="113"/>
      <c r="T7" s="238" t="s">
        <v>4</v>
      </c>
      <c r="U7" s="238"/>
      <c r="V7" s="238"/>
      <c r="W7" s="238"/>
      <c r="X7" s="238"/>
      <c r="Y7" s="238"/>
      <c r="Z7" s="238"/>
      <c r="AA7" s="238"/>
      <c r="AB7" s="238"/>
      <c r="AC7" s="238"/>
      <c r="AD7" s="115"/>
      <c r="AE7" s="238" t="s">
        <v>5</v>
      </c>
      <c r="AF7" s="238"/>
      <c r="AG7" s="238"/>
      <c r="AH7" s="238"/>
      <c r="AI7" s="238"/>
      <c r="AJ7" s="238"/>
      <c r="AK7" s="238"/>
      <c r="AL7" s="238"/>
      <c r="AM7" s="239"/>
    </row>
    <row r="8" spans="1:39" ht="95.1" customHeight="1" x14ac:dyDescent="0.3">
      <c r="A8" s="6"/>
      <c r="B8" s="339" t="s">
        <v>303</v>
      </c>
      <c r="C8" s="339"/>
      <c r="D8" s="339"/>
      <c r="E8" s="339"/>
      <c r="F8" s="339"/>
      <c r="G8" s="339"/>
      <c r="H8" s="339"/>
      <c r="I8" s="339"/>
      <c r="J8" s="339"/>
      <c r="K8" s="339"/>
      <c r="L8" s="339"/>
      <c r="M8" s="339"/>
      <c r="N8" s="339"/>
      <c r="O8" s="339"/>
      <c r="P8" s="339"/>
      <c r="Q8" s="339"/>
      <c r="R8" s="339"/>
      <c r="S8" s="339"/>
      <c r="T8" s="339"/>
      <c r="U8" s="339"/>
      <c r="V8" s="339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</row>
    <row r="9" spans="1:39" ht="24.95" customHeight="1" x14ac:dyDescent="0.3">
      <c r="A9" s="202" t="s">
        <v>259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</row>
    <row r="10" spans="1:39" ht="20.100000000000001" customHeight="1" x14ac:dyDescent="0.3">
      <c r="A10" s="218" t="s">
        <v>17</v>
      </c>
      <c r="B10" s="157"/>
      <c r="C10" s="157"/>
      <c r="D10" s="157"/>
      <c r="E10" s="237" t="s">
        <v>330</v>
      </c>
      <c r="F10" s="237"/>
      <c r="G10" s="237"/>
      <c r="H10" s="237"/>
      <c r="I10" s="237"/>
      <c r="J10" s="237"/>
      <c r="K10" s="157" t="s">
        <v>18</v>
      </c>
      <c r="L10" s="157"/>
      <c r="M10" s="157"/>
      <c r="N10" s="158" t="s">
        <v>246</v>
      </c>
      <c r="O10" s="158"/>
      <c r="P10" s="158"/>
      <c r="Q10" s="158"/>
      <c r="R10" s="158"/>
      <c r="S10" s="158"/>
      <c r="T10" s="158"/>
      <c r="U10" s="157" t="s">
        <v>20</v>
      </c>
      <c r="V10" s="157"/>
      <c r="W10" s="157"/>
      <c r="X10" s="240" t="s">
        <v>247</v>
      </c>
      <c r="Y10" s="240"/>
      <c r="Z10" s="240"/>
      <c r="AA10" s="240"/>
      <c r="AB10" s="240"/>
      <c r="AC10" s="240"/>
      <c r="AD10" s="240"/>
      <c r="AE10" s="157" t="s">
        <v>332</v>
      </c>
      <c r="AF10" s="157"/>
      <c r="AG10" s="157"/>
      <c r="AH10" s="237" t="s">
        <v>37</v>
      </c>
      <c r="AI10" s="237"/>
      <c r="AJ10" s="237"/>
      <c r="AK10" s="237"/>
      <c r="AL10" s="237"/>
      <c r="AM10" s="241"/>
    </row>
    <row r="11" spans="1:39" ht="20.100000000000001" customHeight="1" x14ac:dyDescent="0.3">
      <c r="A11" s="283" t="s">
        <v>21</v>
      </c>
      <c r="B11" s="194"/>
      <c r="C11" s="194"/>
      <c r="D11" s="194"/>
      <c r="E11" s="194"/>
      <c r="F11" s="194"/>
      <c r="G11" s="195" t="s">
        <v>248</v>
      </c>
      <c r="H11" s="195"/>
      <c r="I11" s="195"/>
      <c r="J11" s="195"/>
      <c r="K11" s="195"/>
      <c r="L11" s="195"/>
      <c r="M11" s="194" t="s">
        <v>19</v>
      </c>
      <c r="N11" s="194"/>
      <c r="O11" s="194"/>
      <c r="P11" s="195">
        <v>100</v>
      </c>
      <c r="Q11" s="195"/>
      <c r="R11" s="195"/>
      <c r="S11" s="227" t="s">
        <v>28</v>
      </c>
      <c r="T11" s="227"/>
      <c r="U11" s="194" t="s">
        <v>22</v>
      </c>
      <c r="V11" s="194"/>
      <c r="W11" s="194"/>
      <c r="X11" s="195" t="s">
        <v>331</v>
      </c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242"/>
    </row>
    <row r="12" spans="1:39" ht="20.100000000000001" customHeight="1" x14ac:dyDescent="0.3">
      <c r="A12" s="283" t="s">
        <v>24</v>
      </c>
      <c r="B12" s="194"/>
      <c r="C12" s="194"/>
      <c r="D12" s="194"/>
      <c r="E12" s="194"/>
      <c r="F12" s="194"/>
      <c r="G12" s="194"/>
      <c r="H12" s="194"/>
      <c r="I12" s="235">
        <v>2021</v>
      </c>
      <c r="J12" s="236"/>
      <c r="K12" s="43" t="s">
        <v>14</v>
      </c>
      <c r="L12" s="43">
        <v>8</v>
      </c>
      <c r="M12" s="44" t="s">
        <v>13</v>
      </c>
      <c r="N12" s="43">
        <v>1</v>
      </c>
      <c r="O12" s="44" t="s">
        <v>12</v>
      </c>
      <c r="P12" s="44" t="s">
        <v>16</v>
      </c>
      <c r="Q12" s="236">
        <v>2022</v>
      </c>
      <c r="R12" s="236"/>
      <c r="S12" s="43">
        <v>7</v>
      </c>
      <c r="T12" s="44" t="s">
        <v>13</v>
      </c>
      <c r="U12" s="43">
        <v>31</v>
      </c>
      <c r="V12" s="47" t="s">
        <v>12</v>
      </c>
      <c r="W12" s="194" t="s">
        <v>23</v>
      </c>
      <c r="X12" s="194"/>
      <c r="Y12" s="194"/>
      <c r="Z12" s="194"/>
      <c r="AA12" s="194"/>
      <c r="AB12" s="235">
        <v>2022</v>
      </c>
      <c r="AC12" s="236"/>
      <c r="AD12" s="43" t="s">
        <v>14</v>
      </c>
      <c r="AE12" s="43">
        <v>1</v>
      </c>
      <c r="AF12" s="44" t="s">
        <v>13</v>
      </c>
      <c r="AG12" s="43">
        <v>1</v>
      </c>
      <c r="AH12" s="44" t="s">
        <v>12</v>
      </c>
      <c r="AI12" s="44" t="s">
        <v>16</v>
      </c>
      <c r="AJ12" s="43">
        <v>1</v>
      </c>
      <c r="AK12" s="44" t="s">
        <v>13</v>
      </c>
      <c r="AL12" s="43">
        <v>1</v>
      </c>
      <c r="AM12" s="45" t="s">
        <v>12</v>
      </c>
    </row>
    <row r="13" spans="1:39" ht="20.100000000000001" customHeight="1" x14ac:dyDescent="0.3">
      <c r="A13" s="283" t="s">
        <v>25</v>
      </c>
      <c r="B13" s="194"/>
      <c r="C13" s="194"/>
      <c r="D13" s="194"/>
      <c r="E13" s="194"/>
      <c r="F13" s="194"/>
      <c r="G13" s="194"/>
      <c r="H13" s="194"/>
      <c r="I13" s="235">
        <v>2022</v>
      </c>
      <c r="J13" s="236"/>
      <c r="K13" s="43" t="s">
        <v>14</v>
      </c>
      <c r="L13" s="43">
        <v>1</v>
      </c>
      <c r="M13" s="44" t="s">
        <v>13</v>
      </c>
      <c r="N13" s="43">
        <v>1</v>
      </c>
      <c r="O13" s="44" t="s">
        <v>12</v>
      </c>
      <c r="P13" s="44" t="s">
        <v>16</v>
      </c>
      <c r="Q13" s="236">
        <v>2022</v>
      </c>
      <c r="R13" s="236"/>
      <c r="S13" s="43">
        <v>12</v>
      </c>
      <c r="T13" s="44" t="s">
        <v>13</v>
      </c>
      <c r="U13" s="43">
        <v>31</v>
      </c>
      <c r="V13" s="47" t="s">
        <v>12</v>
      </c>
      <c r="W13" s="194" t="s">
        <v>26</v>
      </c>
      <c r="X13" s="194"/>
      <c r="Y13" s="194"/>
      <c r="Z13" s="194"/>
      <c r="AA13" s="194"/>
      <c r="AB13" s="194"/>
      <c r="AC13" s="194"/>
      <c r="AD13" s="246" t="s">
        <v>33</v>
      </c>
      <c r="AE13" s="246"/>
      <c r="AF13" s="194" t="s">
        <v>27</v>
      </c>
      <c r="AG13" s="194"/>
      <c r="AH13" s="194"/>
      <c r="AI13" s="194"/>
      <c r="AJ13" s="194"/>
      <c r="AK13" s="194"/>
      <c r="AL13" s="246" t="s">
        <v>33</v>
      </c>
      <c r="AM13" s="247"/>
    </row>
    <row r="14" spans="1:39" ht="20.100000000000001" customHeight="1" x14ac:dyDescent="0.3">
      <c r="A14" s="283" t="s">
        <v>99</v>
      </c>
      <c r="B14" s="194"/>
      <c r="C14" s="194"/>
      <c r="D14" s="194"/>
      <c r="E14" s="194"/>
      <c r="F14" s="194"/>
      <c r="G14" s="195" t="s">
        <v>285</v>
      </c>
      <c r="H14" s="195"/>
      <c r="I14" s="195"/>
      <c r="J14" s="195"/>
      <c r="K14" s="195"/>
      <c r="L14" s="195"/>
      <c r="M14" s="194" t="s">
        <v>72</v>
      </c>
      <c r="N14" s="194"/>
      <c r="O14" s="194"/>
      <c r="P14" s="194"/>
      <c r="Q14" s="227" t="s">
        <v>82</v>
      </c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194" t="s">
        <v>75</v>
      </c>
      <c r="AC14" s="194"/>
      <c r="AD14" s="194"/>
      <c r="AE14" s="194"/>
      <c r="AF14" s="235">
        <v>2002</v>
      </c>
      <c r="AG14" s="236"/>
      <c r="AH14" s="236"/>
      <c r="AI14" s="43" t="s">
        <v>14</v>
      </c>
      <c r="AJ14" s="43">
        <v>1</v>
      </c>
      <c r="AK14" s="44" t="s">
        <v>13</v>
      </c>
      <c r="AL14" s="43">
        <v>1</v>
      </c>
      <c r="AM14" s="45" t="s">
        <v>12</v>
      </c>
    </row>
    <row r="15" spans="1:39" ht="20.100000000000001" customHeight="1" x14ac:dyDescent="0.3">
      <c r="A15" s="340" t="s">
        <v>89</v>
      </c>
      <c r="B15" s="256"/>
      <c r="C15" s="256"/>
      <c r="D15" s="256"/>
      <c r="E15" s="256"/>
      <c r="F15" s="256"/>
      <c r="G15" s="257"/>
      <c r="H15" s="253" t="s">
        <v>244</v>
      </c>
      <c r="I15" s="253"/>
      <c r="J15" s="253"/>
      <c r="K15" s="126" t="s">
        <v>96</v>
      </c>
      <c r="L15" s="127"/>
      <c r="M15" s="127"/>
      <c r="N15" s="127"/>
      <c r="O15" s="127"/>
      <c r="P15" s="127"/>
      <c r="Q15" s="127"/>
      <c r="R15" s="127"/>
      <c r="S15" s="128"/>
      <c r="T15" s="253" t="s">
        <v>33</v>
      </c>
      <c r="U15" s="253"/>
      <c r="V15" s="253"/>
      <c r="W15" s="254" t="s">
        <v>92</v>
      </c>
      <c r="X15" s="254"/>
      <c r="Y15" s="254"/>
      <c r="Z15" s="254"/>
      <c r="AA15" s="284" t="s">
        <v>93</v>
      </c>
      <c r="AB15" s="285"/>
      <c r="AC15" s="285"/>
      <c r="AD15" s="113"/>
      <c r="AE15" s="288" t="s">
        <v>94</v>
      </c>
      <c r="AF15" s="288"/>
      <c r="AG15" s="288"/>
      <c r="AH15" s="288"/>
      <c r="AI15" s="87" t="s">
        <v>95</v>
      </c>
      <c r="AJ15" s="286" t="s">
        <v>94</v>
      </c>
      <c r="AK15" s="286"/>
      <c r="AL15" s="286"/>
      <c r="AM15" s="287"/>
    </row>
    <row r="16" spans="1:39" ht="35.1" customHeight="1" x14ac:dyDescent="0.3">
      <c r="A16" s="6"/>
      <c r="B16" s="339" t="s">
        <v>249</v>
      </c>
      <c r="C16" s="339"/>
      <c r="D16" s="339"/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9"/>
      <c r="AC16" s="339"/>
      <c r="AD16" s="339"/>
      <c r="AE16" s="339"/>
      <c r="AF16" s="339"/>
      <c r="AG16" s="339"/>
      <c r="AH16" s="339"/>
      <c r="AI16" s="339"/>
      <c r="AJ16" s="339"/>
      <c r="AK16" s="339"/>
      <c r="AL16" s="339"/>
      <c r="AM16" s="339"/>
    </row>
    <row r="17" spans="1:50" ht="24.95" customHeight="1" x14ac:dyDescent="0.3">
      <c r="A17" s="202" t="s">
        <v>325</v>
      </c>
      <c r="B17" s="202"/>
      <c r="C17" s="202"/>
      <c r="D17" s="202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</row>
    <row r="18" spans="1:50" ht="24.95" customHeight="1" x14ac:dyDescent="0.3">
      <c r="B18" s="61" t="s">
        <v>328</v>
      </c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AO18" s="200" t="s">
        <v>333</v>
      </c>
      <c r="AP18" s="194"/>
      <c r="AQ18" s="194"/>
      <c r="AR18" s="194" t="s">
        <v>252</v>
      </c>
      <c r="AS18" s="194"/>
      <c r="AT18" s="194"/>
      <c r="AU18" s="259" t="str">
        <f>IF(M19="-","-",IF(M19="타이어식","None",IF(M19="크롤러식","None",IF(M19="카고크레인","None",IF(M19="타워크레인","None")))))</f>
        <v>None</v>
      </c>
      <c r="AV18" s="260"/>
      <c r="AW18" s="260"/>
      <c r="AX18" s="260"/>
    </row>
    <row r="19" spans="1:50" ht="35.1" customHeight="1" x14ac:dyDescent="0.3">
      <c r="A19" s="311" t="s">
        <v>343</v>
      </c>
      <c r="B19" s="312"/>
      <c r="C19" s="312"/>
      <c r="D19" s="312"/>
      <c r="E19" s="310" t="s">
        <v>335</v>
      </c>
      <c r="F19" s="310"/>
      <c r="G19" s="310"/>
      <c r="H19" s="310"/>
      <c r="I19" s="310"/>
      <c r="J19" s="310"/>
      <c r="K19" s="310"/>
      <c r="L19" s="310"/>
      <c r="M19" s="296" t="s">
        <v>37</v>
      </c>
      <c r="N19" s="296"/>
      <c r="O19" s="296"/>
      <c r="P19" s="296"/>
      <c r="Q19" s="296"/>
      <c r="R19" s="296"/>
      <c r="S19" s="296"/>
      <c r="T19" s="296"/>
      <c r="U19" s="296"/>
      <c r="V19" s="310" t="s">
        <v>341</v>
      </c>
      <c r="W19" s="310"/>
      <c r="X19" s="310"/>
      <c r="Y19" s="310"/>
      <c r="Z19" s="310"/>
      <c r="AA19" s="310"/>
      <c r="AB19" s="318" t="str">
        <f>IF(M19="-", "-", IF(M19="크롤러식", "75", IF(M19="타이어식","85", IF(M19="카고크레인", "85", IF(M19="타워크레인", "90")))))</f>
        <v>85</v>
      </c>
      <c r="AC19" s="319"/>
      <c r="AD19" s="319"/>
      <c r="AE19" s="116" t="str">
        <f>IF(M19="타워크레인","%", IF(M19="타이어식","%",IF(M19="카고크레인","%",IF(M19="크롤러식","%",IF(M19="굴착기","")))))</f>
        <v>%</v>
      </c>
      <c r="AF19" s="310" t="s">
        <v>342</v>
      </c>
      <c r="AG19" s="310"/>
      <c r="AH19" s="310"/>
      <c r="AI19" s="310"/>
      <c r="AJ19" s="294">
        <v>0.2</v>
      </c>
      <c r="AK19" s="294"/>
      <c r="AL19" s="294"/>
      <c r="AM19" s="295"/>
      <c r="AO19" s="254"/>
      <c r="AP19" s="254"/>
      <c r="AQ19" s="254"/>
      <c r="AR19" s="255" t="s">
        <v>253</v>
      </c>
      <c r="AS19" s="256"/>
      <c r="AT19" s="257"/>
    </row>
    <row r="20" spans="1:50" ht="15" customHeight="1" x14ac:dyDescent="0.3">
      <c r="A20" s="198" t="s">
        <v>326</v>
      </c>
      <c r="B20" s="200"/>
      <c r="C20" s="200"/>
      <c r="D20" s="200"/>
      <c r="E20" s="200" t="s">
        <v>309</v>
      </c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194" t="s">
        <v>312</v>
      </c>
      <c r="Q20" s="194"/>
      <c r="R20" s="194"/>
      <c r="S20" s="194"/>
      <c r="T20" s="194"/>
      <c r="U20" s="194"/>
      <c r="V20" s="200" t="s">
        <v>336</v>
      </c>
      <c r="W20" s="194"/>
      <c r="X20" s="194"/>
      <c r="Y20" s="200" t="s">
        <v>337</v>
      </c>
      <c r="Z20" s="194"/>
      <c r="AA20" s="194"/>
      <c r="AB20" s="200" t="s">
        <v>315</v>
      </c>
      <c r="AC20" s="200"/>
      <c r="AD20" s="200"/>
      <c r="AE20" s="200" t="s">
        <v>316</v>
      </c>
      <c r="AF20" s="200"/>
      <c r="AG20" s="200"/>
      <c r="AH20" s="200" t="s">
        <v>334</v>
      </c>
      <c r="AI20" s="194"/>
      <c r="AJ20" s="194"/>
      <c r="AK20" s="194" t="s">
        <v>327</v>
      </c>
      <c r="AL20" s="194"/>
      <c r="AM20" s="297"/>
    </row>
    <row r="21" spans="1:50" ht="15" customHeight="1" x14ac:dyDescent="0.3">
      <c r="A21" s="198"/>
      <c r="B21" s="200"/>
      <c r="C21" s="200"/>
      <c r="D21" s="200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194" t="s">
        <v>313</v>
      </c>
      <c r="Q21" s="194"/>
      <c r="R21" s="194"/>
      <c r="S21" s="194" t="s">
        <v>314</v>
      </c>
      <c r="T21" s="194"/>
      <c r="U21" s="194"/>
      <c r="V21" s="194"/>
      <c r="W21" s="194"/>
      <c r="X21" s="194"/>
      <c r="Y21" s="194"/>
      <c r="Z21" s="194"/>
      <c r="AA21" s="194"/>
      <c r="AB21" s="200"/>
      <c r="AC21" s="200"/>
      <c r="AD21" s="200"/>
      <c r="AE21" s="200"/>
      <c r="AF21" s="200"/>
      <c r="AG21" s="200"/>
      <c r="AH21" s="194"/>
      <c r="AI21" s="194"/>
      <c r="AJ21" s="194"/>
      <c r="AK21" s="194"/>
      <c r="AL21" s="194"/>
      <c r="AM21" s="297"/>
    </row>
    <row r="22" spans="1:50" ht="20.100000000000001" customHeight="1" x14ac:dyDescent="0.3">
      <c r="A22" s="212" t="s">
        <v>270</v>
      </c>
      <c r="B22" s="195"/>
      <c r="C22" s="195"/>
      <c r="D22" s="195"/>
      <c r="E22" s="230">
        <v>1</v>
      </c>
      <c r="F22" s="231"/>
      <c r="G22" s="231"/>
      <c r="H22" s="60" t="s">
        <v>100</v>
      </c>
      <c r="I22" s="232">
        <v>1</v>
      </c>
      <c r="J22" s="232"/>
      <c r="K22" s="232"/>
      <c r="L22" s="60" t="s">
        <v>100</v>
      </c>
      <c r="M22" s="233">
        <v>1</v>
      </c>
      <c r="N22" s="233"/>
      <c r="O22" s="234"/>
      <c r="P22" s="258">
        <v>30.5</v>
      </c>
      <c r="Q22" s="258"/>
      <c r="R22" s="258"/>
      <c r="S22" s="258">
        <v>12</v>
      </c>
      <c r="T22" s="258"/>
      <c r="U22" s="258"/>
      <c r="V22" s="222">
        <v>16</v>
      </c>
      <c r="W22" s="222"/>
      <c r="X22" s="222"/>
      <c r="Y22" s="298">
        <f>V22*(AB$19/100)</f>
        <v>13.6</v>
      </c>
      <c r="Z22" s="298"/>
      <c r="AA22" s="298"/>
      <c r="AB22" s="225">
        <v>12</v>
      </c>
      <c r="AC22" s="225"/>
      <c r="AD22" s="225"/>
      <c r="AE22" s="301">
        <v>0.2</v>
      </c>
      <c r="AF22" s="301"/>
      <c r="AG22" s="301"/>
      <c r="AH22" s="303">
        <f>AB22+AE22+$AJ$19</f>
        <v>12.399999999999999</v>
      </c>
      <c r="AI22" s="303"/>
      <c r="AJ22" s="303"/>
      <c r="AK22" s="261" t="str">
        <f>IF(Y22&gt;=$AH22, "OK", "NG")</f>
        <v>OK</v>
      </c>
      <c r="AL22" s="261"/>
      <c r="AM22" s="262"/>
    </row>
    <row r="23" spans="1:50" ht="20.100000000000001" customHeight="1" x14ac:dyDescent="0.3">
      <c r="A23" s="212" t="s">
        <v>323</v>
      </c>
      <c r="B23" s="195"/>
      <c r="C23" s="195"/>
      <c r="D23" s="195"/>
      <c r="E23" s="230">
        <v>2</v>
      </c>
      <c r="F23" s="231"/>
      <c r="G23" s="231"/>
      <c r="H23" s="60" t="s">
        <v>100</v>
      </c>
      <c r="I23" s="232">
        <v>1</v>
      </c>
      <c r="J23" s="232"/>
      <c r="K23" s="232"/>
      <c r="L23" s="60" t="s">
        <v>100</v>
      </c>
      <c r="M23" s="233">
        <v>1.2</v>
      </c>
      <c r="N23" s="233"/>
      <c r="O23" s="234"/>
      <c r="P23" s="258">
        <v>30.5</v>
      </c>
      <c r="Q23" s="258"/>
      <c r="R23" s="258"/>
      <c r="S23" s="258">
        <v>12</v>
      </c>
      <c r="T23" s="258"/>
      <c r="U23" s="258"/>
      <c r="V23" s="222">
        <v>5</v>
      </c>
      <c r="W23" s="222"/>
      <c r="X23" s="222"/>
      <c r="Y23" s="298">
        <f>V23*(AB$19/100)</f>
        <v>4.25</v>
      </c>
      <c r="Z23" s="298"/>
      <c r="AA23" s="298"/>
      <c r="AB23" s="225">
        <v>5</v>
      </c>
      <c r="AC23" s="225"/>
      <c r="AD23" s="225"/>
      <c r="AE23" s="301">
        <v>0.5</v>
      </c>
      <c r="AF23" s="301"/>
      <c r="AG23" s="301"/>
      <c r="AH23" s="303">
        <f t="shared" ref="AH23:AH24" si="0">AB23+AE23+$AJ$19</f>
        <v>5.7</v>
      </c>
      <c r="AI23" s="303"/>
      <c r="AJ23" s="303"/>
      <c r="AK23" s="261" t="str">
        <f>IF(Y23&gt;=$AH23, "OK", "NG")</f>
        <v>NG</v>
      </c>
      <c r="AL23" s="261"/>
      <c r="AM23" s="262"/>
    </row>
    <row r="24" spans="1:50" ht="20.100000000000001" customHeight="1" x14ac:dyDescent="0.3">
      <c r="A24" s="212" t="s">
        <v>324</v>
      </c>
      <c r="B24" s="195"/>
      <c r="C24" s="195"/>
      <c r="D24" s="195"/>
      <c r="E24" s="230">
        <v>2</v>
      </c>
      <c r="F24" s="231"/>
      <c r="G24" s="231"/>
      <c r="H24" s="60" t="s">
        <v>100</v>
      </c>
      <c r="I24" s="232">
        <v>1</v>
      </c>
      <c r="J24" s="232"/>
      <c r="K24" s="232"/>
      <c r="L24" s="60" t="s">
        <v>100</v>
      </c>
      <c r="M24" s="233">
        <v>1.5</v>
      </c>
      <c r="N24" s="233"/>
      <c r="O24" s="234"/>
      <c r="P24" s="258" t="s">
        <v>321</v>
      </c>
      <c r="Q24" s="258"/>
      <c r="R24" s="258"/>
      <c r="S24" s="258">
        <v>12</v>
      </c>
      <c r="T24" s="258"/>
      <c r="U24" s="258"/>
      <c r="V24" s="222">
        <v>20</v>
      </c>
      <c r="W24" s="222"/>
      <c r="X24" s="222"/>
      <c r="Y24" s="298">
        <f>V24*(AB$19/100)</f>
        <v>17</v>
      </c>
      <c r="Z24" s="298"/>
      <c r="AA24" s="298"/>
      <c r="AB24" s="225">
        <v>4</v>
      </c>
      <c r="AC24" s="225"/>
      <c r="AD24" s="225"/>
      <c r="AE24" s="301">
        <v>1</v>
      </c>
      <c r="AF24" s="301"/>
      <c r="AG24" s="301"/>
      <c r="AH24" s="303">
        <f t="shared" si="0"/>
        <v>5.2</v>
      </c>
      <c r="AI24" s="303"/>
      <c r="AJ24" s="303"/>
      <c r="AK24" s="261" t="str">
        <f>IF(Y24&gt;=$AH24, "OK", "NG")</f>
        <v>OK</v>
      </c>
      <c r="AL24" s="261"/>
      <c r="AM24" s="262"/>
    </row>
    <row r="25" spans="1:50" ht="20.100000000000001" customHeight="1" x14ac:dyDescent="0.3">
      <c r="A25" s="212" t="s">
        <v>322</v>
      </c>
      <c r="B25" s="195"/>
      <c r="C25" s="195"/>
      <c r="D25" s="195"/>
      <c r="E25" s="230" t="s">
        <v>320</v>
      </c>
      <c r="F25" s="231"/>
      <c r="G25" s="231"/>
      <c r="H25" s="60" t="s">
        <v>100</v>
      </c>
      <c r="I25" s="232" t="s">
        <v>320</v>
      </c>
      <c r="J25" s="232"/>
      <c r="K25" s="232"/>
      <c r="L25" s="60" t="s">
        <v>100</v>
      </c>
      <c r="M25" s="233" t="s">
        <v>320</v>
      </c>
      <c r="N25" s="233"/>
      <c r="O25" s="234"/>
      <c r="P25" s="258" t="s">
        <v>321</v>
      </c>
      <c r="Q25" s="258"/>
      <c r="R25" s="258"/>
      <c r="S25" s="258" t="s">
        <v>319</v>
      </c>
      <c r="T25" s="258"/>
      <c r="U25" s="258"/>
      <c r="V25" s="222" t="s">
        <v>321</v>
      </c>
      <c r="W25" s="222"/>
      <c r="X25" s="222"/>
      <c r="Y25" s="299" t="s">
        <v>321</v>
      </c>
      <c r="Z25" s="299"/>
      <c r="AA25" s="299"/>
      <c r="AB25" s="225" t="s">
        <v>320</v>
      </c>
      <c r="AC25" s="225"/>
      <c r="AD25" s="225"/>
      <c r="AE25" s="301" t="s">
        <v>310</v>
      </c>
      <c r="AF25" s="301"/>
      <c r="AG25" s="301"/>
      <c r="AH25" s="304" t="s">
        <v>318</v>
      </c>
      <c r="AI25" s="303"/>
      <c r="AJ25" s="303"/>
      <c r="AK25" s="261" t="str">
        <f>IF(Y25="-", "-", IF(Y25&gt;=$AH$25, "OK", "NG"))</f>
        <v>-</v>
      </c>
      <c r="AL25" s="261"/>
      <c r="AM25" s="262"/>
    </row>
    <row r="26" spans="1:50" ht="20.100000000000001" customHeight="1" x14ac:dyDescent="0.3">
      <c r="A26" s="213" t="s">
        <v>322</v>
      </c>
      <c r="B26" s="214"/>
      <c r="C26" s="214"/>
      <c r="D26" s="214"/>
      <c r="E26" s="248" t="s">
        <v>319</v>
      </c>
      <c r="F26" s="249"/>
      <c r="G26" s="249"/>
      <c r="H26" s="88" t="s">
        <v>100</v>
      </c>
      <c r="I26" s="250" t="s">
        <v>320</v>
      </c>
      <c r="J26" s="250"/>
      <c r="K26" s="250"/>
      <c r="L26" s="88" t="s">
        <v>100</v>
      </c>
      <c r="M26" s="251" t="s">
        <v>319</v>
      </c>
      <c r="N26" s="251"/>
      <c r="O26" s="252"/>
      <c r="P26" s="263" t="s">
        <v>321</v>
      </c>
      <c r="Q26" s="263"/>
      <c r="R26" s="263"/>
      <c r="S26" s="263" t="s">
        <v>320</v>
      </c>
      <c r="T26" s="263"/>
      <c r="U26" s="263"/>
      <c r="V26" s="265" t="s">
        <v>321</v>
      </c>
      <c r="W26" s="265"/>
      <c r="X26" s="265"/>
      <c r="Y26" s="300" t="s">
        <v>321</v>
      </c>
      <c r="Z26" s="300"/>
      <c r="AA26" s="300"/>
      <c r="AB26" s="264" t="s">
        <v>320</v>
      </c>
      <c r="AC26" s="264"/>
      <c r="AD26" s="264"/>
      <c r="AE26" s="302" t="s">
        <v>310</v>
      </c>
      <c r="AF26" s="302"/>
      <c r="AG26" s="302"/>
      <c r="AH26" s="305" t="s">
        <v>318</v>
      </c>
      <c r="AI26" s="306"/>
      <c r="AJ26" s="306"/>
      <c r="AK26" s="261" t="str">
        <f>IF(Y26="-", "-", IF(Y26&gt;=$AH$26, "OK", "NG"))</f>
        <v>-</v>
      </c>
      <c r="AL26" s="261"/>
      <c r="AM26" s="262"/>
    </row>
    <row r="27" spans="1:50" ht="15" customHeight="1" x14ac:dyDescent="0.3">
      <c r="A27" s="311" t="s">
        <v>358</v>
      </c>
      <c r="B27" s="313"/>
      <c r="C27" s="313"/>
      <c r="D27" s="313"/>
      <c r="E27" s="307" t="s">
        <v>340</v>
      </c>
      <c r="F27" s="307"/>
      <c r="G27" s="307"/>
      <c r="H27" s="307"/>
      <c r="I27" s="307"/>
      <c r="J27" s="307"/>
      <c r="K27" s="307"/>
      <c r="L27" s="307"/>
      <c r="M27" s="310" t="s">
        <v>339</v>
      </c>
      <c r="N27" s="310"/>
      <c r="O27" s="310"/>
      <c r="P27" s="310"/>
      <c r="Q27" s="310"/>
      <c r="R27" s="310" t="s">
        <v>309</v>
      </c>
      <c r="S27" s="310"/>
      <c r="T27" s="310"/>
      <c r="U27" s="310"/>
      <c r="V27" s="310"/>
      <c r="W27" s="310"/>
      <c r="X27" s="310"/>
      <c r="Y27" s="310"/>
      <c r="Z27" s="310"/>
      <c r="AA27" s="310"/>
      <c r="AB27" s="310"/>
      <c r="AC27" s="310" t="s">
        <v>338</v>
      </c>
      <c r="AD27" s="310"/>
      <c r="AE27" s="310"/>
      <c r="AF27" s="310"/>
      <c r="AG27" s="310"/>
      <c r="AH27" s="157" t="s">
        <v>327</v>
      </c>
      <c r="AI27" s="157"/>
      <c r="AJ27" s="157"/>
      <c r="AK27" s="157"/>
      <c r="AL27" s="157"/>
      <c r="AM27" s="320"/>
    </row>
    <row r="28" spans="1:50" ht="15" customHeight="1" x14ac:dyDescent="0.3">
      <c r="A28" s="314"/>
      <c r="B28" s="315"/>
      <c r="C28" s="315"/>
      <c r="D28" s="315"/>
      <c r="E28" s="200" t="s">
        <v>250</v>
      </c>
      <c r="F28" s="200"/>
      <c r="G28" s="200"/>
      <c r="H28" s="200"/>
      <c r="I28" s="200" t="s">
        <v>251</v>
      </c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321" t="s">
        <v>250</v>
      </c>
      <c r="AI28" s="321"/>
      <c r="AJ28" s="321"/>
      <c r="AK28" s="321" t="s">
        <v>251</v>
      </c>
      <c r="AL28" s="321"/>
      <c r="AM28" s="322"/>
    </row>
    <row r="29" spans="1:50" ht="8.1" customHeight="1" x14ac:dyDescent="0.3">
      <c r="A29" s="314"/>
      <c r="B29" s="315"/>
      <c r="C29" s="315"/>
      <c r="D29" s="315"/>
      <c r="E29" s="308">
        <v>12.5</v>
      </c>
      <c r="F29" s="308"/>
      <c r="G29" s="308"/>
      <c r="H29" s="308"/>
      <c r="I29" s="308">
        <v>6</v>
      </c>
      <c r="J29" s="308"/>
      <c r="K29" s="308"/>
      <c r="L29" s="308"/>
      <c r="M29" s="195" t="s">
        <v>270</v>
      </c>
      <c r="N29" s="195"/>
      <c r="O29" s="195"/>
      <c r="P29" s="195"/>
      <c r="Q29" s="195"/>
      <c r="R29" s="230">
        <v>1</v>
      </c>
      <c r="S29" s="231"/>
      <c r="T29" s="231"/>
      <c r="U29" s="291" t="s">
        <v>100</v>
      </c>
      <c r="V29" s="232">
        <v>1</v>
      </c>
      <c r="W29" s="232"/>
      <c r="X29" s="232"/>
      <c r="Y29" s="291" t="s">
        <v>100</v>
      </c>
      <c r="Z29" s="233">
        <v>1</v>
      </c>
      <c r="AA29" s="233"/>
      <c r="AB29" s="234"/>
      <c r="AC29" s="225">
        <v>12</v>
      </c>
      <c r="AD29" s="225"/>
      <c r="AE29" s="225"/>
      <c r="AF29" s="225"/>
      <c r="AG29" s="225"/>
      <c r="AH29" s="289" t="str">
        <f>IF(E29&gt;=AC29, "OK", "NG")</f>
        <v>OK</v>
      </c>
      <c r="AI29" s="289"/>
      <c r="AJ29" s="289"/>
      <c r="AK29" s="289" t="str">
        <f>IF(I29&gt;=AC29, "OK", "NG")</f>
        <v>NG</v>
      </c>
      <c r="AL29" s="289"/>
      <c r="AM29" s="290"/>
    </row>
    <row r="30" spans="1:50" ht="8.1" customHeight="1" x14ac:dyDescent="0.3">
      <c r="A30" s="314"/>
      <c r="B30" s="315"/>
      <c r="C30" s="315"/>
      <c r="D30" s="315"/>
      <c r="E30" s="308"/>
      <c r="F30" s="308"/>
      <c r="G30" s="308"/>
      <c r="H30" s="308"/>
      <c r="I30" s="308"/>
      <c r="J30" s="308"/>
      <c r="K30" s="308"/>
      <c r="L30" s="308"/>
      <c r="M30" s="195"/>
      <c r="N30" s="195"/>
      <c r="O30" s="195"/>
      <c r="P30" s="195"/>
      <c r="Q30" s="195"/>
      <c r="R30" s="230"/>
      <c r="S30" s="231"/>
      <c r="T30" s="231"/>
      <c r="U30" s="291"/>
      <c r="V30" s="232"/>
      <c r="W30" s="232"/>
      <c r="X30" s="232"/>
      <c r="Y30" s="291"/>
      <c r="Z30" s="233"/>
      <c r="AA30" s="233"/>
      <c r="AB30" s="234"/>
      <c r="AC30" s="225"/>
      <c r="AD30" s="225"/>
      <c r="AE30" s="225"/>
      <c r="AF30" s="225"/>
      <c r="AG30" s="225"/>
      <c r="AH30" s="289"/>
      <c r="AI30" s="289"/>
      <c r="AJ30" s="289"/>
      <c r="AK30" s="289"/>
      <c r="AL30" s="289"/>
      <c r="AM30" s="290"/>
    </row>
    <row r="31" spans="1:50" ht="8.1" customHeight="1" x14ac:dyDescent="0.3">
      <c r="A31" s="314"/>
      <c r="B31" s="315"/>
      <c r="C31" s="315"/>
      <c r="D31" s="315"/>
      <c r="E31" s="308"/>
      <c r="F31" s="308"/>
      <c r="G31" s="308"/>
      <c r="H31" s="308"/>
      <c r="I31" s="308"/>
      <c r="J31" s="308"/>
      <c r="K31" s="308"/>
      <c r="L31" s="308"/>
      <c r="M31" s="195" t="s">
        <v>323</v>
      </c>
      <c r="N31" s="195"/>
      <c r="O31" s="195"/>
      <c r="P31" s="195"/>
      <c r="Q31" s="195"/>
      <c r="R31" s="230">
        <v>2</v>
      </c>
      <c r="S31" s="231"/>
      <c r="T31" s="231"/>
      <c r="U31" s="291" t="s">
        <v>100</v>
      </c>
      <c r="V31" s="232">
        <v>1</v>
      </c>
      <c r="W31" s="232"/>
      <c r="X31" s="232"/>
      <c r="Y31" s="291" t="s">
        <v>100</v>
      </c>
      <c r="Z31" s="233">
        <v>1.2</v>
      </c>
      <c r="AA31" s="233"/>
      <c r="AB31" s="234"/>
      <c r="AC31" s="225">
        <v>5</v>
      </c>
      <c r="AD31" s="225"/>
      <c r="AE31" s="225"/>
      <c r="AF31" s="225"/>
      <c r="AG31" s="225"/>
      <c r="AH31" s="289" t="str">
        <f>IF(E29&gt;=AC31, "OK", "NG")</f>
        <v>OK</v>
      </c>
      <c r="AI31" s="289"/>
      <c r="AJ31" s="289"/>
      <c r="AK31" s="289" t="str">
        <f>IF(I29&gt;=AC31, "OK", "NG")</f>
        <v>OK</v>
      </c>
      <c r="AL31" s="289"/>
      <c r="AM31" s="290"/>
    </row>
    <row r="32" spans="1:50" ht="8.1" customHeight="1" x14ac:dyDescent="0.3">
      <c r="A32" s="316"/>
      <c r="B32" s="317"/>
      <c r="C32" s="317"/>
      <c r="D32" s="317"/>
      <c r="E32" s="309"/>
      <c r="F32" s="309"/>
      <c r="G32" s="309"/>
      <c r="H32" s="309"/>
      <c r="I32" s="309"/>
      <c r="J32" s="309"/>
      <c r="K32" s="309"/>
      <c r="L32" s="309"/>
      <c r="M32" s="214"/>
      <c r="N32" s="214"/>
      <c r="O32" s="214"/>
      <c r="P32" s="214"/>
      <c r="Q32" s="214"/>
      <c r="R32" s="248"/>
      <c r="S32" s="249"/>
      <c r="T32" s="249"/>
      <c r="U32" s="285"/>
      <c r="V32" s="250"/>
      <c r="W32" s="250"/>
      <c r="X32" s="250"/>
      <c r="Y32" s="285"/>
      <c r="Z32" s="251"/>
      <c r="AA32" s="251"/>
      <c r="AB32" s="252"/>
      <c r="AC32" s="264"/>
      <c r="AD32" s="264"/>
      <c r="AE32" s="264"/>
      <c r="AF32" s="264"/>
      <c r="AG32" s="264"/>
      <c r="AH32" s="292"/>
      <c r="AI32" s="292"/>
      <c r="AJ32" s="292"/>
      <c r="AK32" s="292"/>
      <c r="AL32" s="292"/>
      <c r="AM32" s="293"/>
    </row>
    <row r="33" spans="1:48" s="137" customFormat="1" ht="24.95" customHeight="1" x14ac:dyDescent="0.45">
      <c r="A33" s="129"/>
      <c r="B33" s="129"/>
      <c r="C33" s="129"/>
      <c r="D33" s="129"/>
      <c r="E33" s="136"/>
      <c r="F33" s="136"/>
      <c r="G33" s="136"/>
      <c r="H33" s="136"/>
      <c r="I33" s="136"/>
      <c r="J33" s="136"/>
      <c r="K33" s="136"/>
      <c r="L33" s="136"/>
      <c r="M33" s="130"/>
      <c r="N33" s="130"/>
      <c r="O33" s="130"/>
      <c r="P33" s="130"/>
      <c r="Q33" s="130"/>
      <c r="R33" s="131"/>
      <c r="S33" s="131"/>
      <c r="T33" s="131"/>
      <c r="U33" s="130"/>
      <c r="V33" s="132"/>
      <c r="W33" s="132"/>
      <c r="X33" s="132"/>
      <c r="Y33" s="130"/>
      <c r="Z33" s="133"/>
      <c r="AA33" s="133"/>
      <c r="AB33" s="133"/>
      <c r="AC33" s="134"/>
      <c r="AD33" s="134"/>
      <c r="AE33" s="134"/>
      <c r="AF33" s="134"/>
      <c r="AG33" s="134"/>
      <c r="AH33" s="135"/>
      <c r="AI33" s="135"/>
      <c r="AJ33" s="135"/>
      <c r="AK33" s="135"/>
      <c r="AL33" s="135"/>
      <c r="AM33" s="135"/>
    </row>
    <row r="34" spans="1:48" ht="24.95" customHeight="1" x14ac:dyDescent="0.3">
      <c r="B34" s="61" t="s">
        <v>329</v>
      </c>
      <c r="C34" s="71"/>
      <c r="D34" s="89"/>
      <c r="E34" s="89"/>
      <c r="F34" s="89"/>
      <c r="G34" s="90"/>
      <c r="H34" s="91"/>
      <c r="I34" s="91"/>
      <c r="J34" s="91"/>
      <c r="K34" s="90"/>
      <c r="L34" s="92"/>
      <c r="M34" s="92"/>
      <c r="N34" s="92"/>
      <c r="O34" s="93"/>
      <c r="P34" s="94"/>
      <c r="Q34" s="95"/>
      <c r="R34" s="96"/>
      <c r="S34" s="96"/>
      <c r="T34" s="96"/>
      <c r="U34" s="103"/>
      <c r="V34" s="99"/>
      <c r="W34" s="98"/>
      <c r="AO34" s="100"/>
      <c r="AP34" s="100"/>
      <c r="AQ34" s="100"/>
      <c r="AR34" s="100"/>
      <c r="AS34" s="100"/>
      <c r="AT34" s="100"/>
      <c r="AU34" s="100"/>
      <c r="AV34" s="101"/>
    </row>
    <row r="35" spans="1:48" ht="20.100000000000001" customHeight="1" x14ac:dyDescent="0.3">
      <c r="A35" s="311" t="s">
        <v>346</v>
      </c>
      <c r="B35" s="313"/>
      <c r="C35" s="313"/>
      <c r="D35" s="157" t="s">
        <v>344</v>
      </c>
      <c r="E35" s="157"/>
      <c r="F35" s="157"/>
      <c r="G35" s="157"/>
      <c r="H35" s="185">
        <f>MAX(AH22:AJ26)</f>
        <v>12.399999999999999</v>
      </c>
      <c r="I35" s="185"/>
      <c r="J35" s="185"/>
      <c r="K35" s="157" t="s">
        <v>352</v>
      </c>
      <c r="L35" s="157"/>
      <c r="M35" s="157"/>
      <c r="N35" s="331">
        <v>12</v>
      </c>
      <c r="O35" s="331"/>
      <c r="P35" s="331"/>
      <c r="Q35" s="331"/>
      <c r="R35" s="157" t="s">
        <v>101</v>
      </c>
      <c r="S35" s="157"/>
      <c r="T35" s="157"/>
      <c r="U35" s="157"/>
      <c r="V35" s="157"/>
      <c r="W35" s="157"/>
      <c r="X35" s="237" t="s">
        <v>282</v>
      </c>
      <c r="Y35" s="237"/>
      <c r="Z35" s="237"/>
      <c r="AA35" s="237"/>
      <c r="AB35" s="237"/>
      <c r="AC35" s="237"/>
      <c r="AD35" s="157" t="s">
        <v>115</v>
      </c>
      <c r="AE35" s="157"/>
      <c r="AF35" s="157"/>
      <c r="AG35" s="157"/>
      <c r="AH35" s="157"/>
      <c r="AI35" s="276">
        <v>4</v>
      </c>
      <c r="AJ35" s="277"/>
      <c r="AK35" s="277"/>
      <c r="AL35" s="277" t="s">
        <v>116</v>
      </c>
      <c r="AM35" s="329"/>
    </row>
    <row r="36" spans="1:48" ht="20.100000000000001" customHeight="1" x14ac:dyDescent="0.3">
      <c r="A36" s="314"/>
      <c r="B36" s="315"/>
      <c r="C36" s="315"/>
      <c r="D36" s="194" t="s">
        <v>345</v>
      </c>
      <c r="E36" s="194"/>
      <c r="F36" s="194"/>
      <c r="G36" s="194"/>
      <c r="H36" s="323">
        <f>MAX(AC29:AG32)</f>
        <v>12</v>
      </c>
      <c r="I36" s="323"/>
      <c r="J36" s="323"/>
      <c r="K36" s="194"/>
      <c r="L36" s="194"/>
      <c r="M36" s="194"/>
      <c r="N36" s="332"/>
      <c r="O36" s="332"/>
      <c r="P36" s="332"/>
      <c r="Q36" s="332"/>
      <c r="R36" s="194" t="s">
        <v>105</v>
      </c>
      <c r="S36" s="194"/>
      <c r="T36" s="194"/>
      <c r="U36" s="194"/>
      <c r="V36" s="194"/>
      <c r="W36" s="194"/>
      <c r="X36" s="227" t="s">
        <v>359</v>
      </c>
      <c r="Y36" s="227"/>
      <c r="Z36" s="227"/>
      <c r="AA36" s="227"/>
      <c r="AB36" s="227"/>
      <c r="AC36" s="227"/>
      <c r="AD36" s="194" t="s">
        <v>118</v>
      </c>
      <c r="AE36" s="194"/>
      <c r="AF36" s="194"/>
      <c r="AG36" s="194"/>
      <c r="AH36" s="194"/>
      <c r="AI36" s="194"/>
      <c r="AJ36" s="194"/>
      <c r="AK36" s="225">
        <v>0.1</v>
      </c>
      <c r="AL36" s="225"/>
      <c r="AM36" s="226"/>
    </row>
    <row r="37" spans="1:48" ht="20.100000000000001" customHeight="1" x14ac:dyDescent="0.3">
      <c r="A37" s="283" t="s">
        <v>117</v>
      </c>
      <c r="B37" s="194"/>
      <c r="C37" s="194"/>
      <c r="D37" s="194"/>
      <c r="E37" s="194"/>
      <c r="F37" s="194"/>
      <c r="G37" s="227" t="s">
        <v>283</v>
      </c>
      <c r="H37" s="227"/>
      <c r="I37" s="227"/>
      <c r="J37" s="227"/>
      <c r="K37" s="227"/>
      <c r="L37" s="227"/>
      <c r="M37" s="194" t="s">
        <v>121</v>
      </c>
      <c r="N37" s="194"/>
      <c r="O37" s="194"/>
      <c r="P37" s="194"/>
      <c r="Q37" s="221" t="str">
        <f>IF(X35="슬링벨트", "100", IF(X35="체인", "100", IF(G37="아이스플라이싱","80", IF(G37="합금고정","100", IF(G37="압축고정","90", IF(G37="클립고정", "75", IF(G37="웨지소켓", "75", IF(X35="-", "-"))))))))</f>
        <v>80</v>
      </c>
      <c r="R37" s="221"/>
      <c r="S37" s="105" t="s">
        <v>123</v>
      </c>
      <c r="T37" s="194" t="s">
        <v>128</v>
      </c>
      <c r="U37" s="194"/>
      <c r="V37" s="194"/>
      <c r="W37" s="194"/>
      <c r="X37" s="221" t="str">
        <f>IF(X36="1자 걸이", "1", IF(X36="초크걸이", "0.8", IF(X36="U자형 걸이", "2", IF(X36="None", "-", IF(X36="-", "-")))))</f>
        <v>1</v>
      </c>
      <c r="Y37" s="221"/>
      <c r="Z37" s="194" t="s">
        <v>126</v>
      </c>
      <c r="AA37" s="194"/>
      <c r="AB37" s="194"/>
      <c r="AC37" s="194"/>
      <c r="AD37" s="221" t="str">
        <f>IF(X35="-", "-", IF(AI35=1, "1", IF(AI35=2, "1.155", IF(AI35=3, "1.155",  IF(AI35=4, "1.155")))))</f>
        <v>1.155</v>
      </c>
      <c r="AE37" s="221"/>
      <c r="AF37" s="221"/>
      <c r="AG37" s="194" t="s">
        <v>120</v>
      </c>
      <c r="AH37" s="194"/>
      <c r="AI37" s="194"/>
      <c r="AJ37" s="194"/>
      <c r="AK37" s="221" t="str">
        <f>IF(X35="-", "-", IF(X35="와이어로프","5", IF(X35="슬링벨트","1", IF(X35="체인","5"))))</f>
        <v>5</v>
      </c>
      <c r="AL37" s="221"/>
      <c r="AM37" s="223"/>
    </row>
    <row r="38" spans="1:48" ht="20.100000000000001" customHeight="1" x14ac:dyDescent="0.3">
      <c r="A38" s="324" t="s">
        <v>348</v>
      </c>
      <c r="B38" s="325"/>
      <c r="C38" s="325"/>
      <c r="D38" s="325"/>
      <c r="E38" s="325"/>
      <c r="F38" s="325"/>
      <c r="G38" s="325"/>
      <c r="H38" s="194" t="s">
        <v>350</v>
      </c>
      <c r="I38" s="194"/>
      <c r="J38" s="194"/>
      <c r="K38" s="194"/>
      <c r="L38" s="194"/>
      <c r="M38" s="194"/>
      <c r="N38" s="194"/>
      <c r="O38" s="194"/>
      <c r="P38" s="194"/>
      <c r="Q38" s="330">
        <f>IF(AI35=1, (N35*AK37*AD37)/(AI35*(Q37/100)*X37), IF(AI35=2, (N35*AK37*AD37)/(AI35*(Q37/100)*X37), IF(AI35=3, (N35*AK37*AD37)/(AI35*(Q37/100)*X37), IF(AI35=4, (N35*AK37*AD37)/(AI35*(Q37/100)*X37), IF(AI35="-","-")))))</f>
        <v>21.656249999999996</v>
      </c>
      <c r="R38" s="330"/>
      <c r="S38" s="330"/>
      <c r="T38" s="330"/>
      <c r="U38" s="194" t="s">
        <v>124</v>
      </c>
      <c r="V38" s="194"/>
      <c r="W38" s="194"/>
      <c r="X38" s="194"/>
      <c r="Y38" s="194"/>
      <c r="Z38" s="194"/>
      <c r="AA38" s="194"/>
      <c r="AB38" s="194"/>
      <c r="AC38" s="194"/>
      <c r="AD38" s="224">
        <v>22</v>
      </c>
      <c r="AE38" s="224"/>
      <c r="AF38" s="224"/>
      <c r="AG38" s="194" t="s">
        <v>327</v>
      </c>
      <c r="AH38" s="194"/>
      <c r="AI38" s="194"/>
      <c r="AJ38" s="228" t="str">
        <f>IF(Q38="-", "-", IF(AD38&gt;=Q38,"OK",IF(AD38&lt;Q38,"NG")))</f>
        <v>OK</v>
      </c>
      <c r="AK38" s="228"/>
      <c r="AL38" s="228"/>
      <c r="AM38" s="229"/>
    </row>
    <row r="39" spans="1:48" ht="20.100000000000001" customHeight="1" x14ac:dyDescent="0.3">
      <c r="A39" s="324" t="s">
        <v>349</v>
      </c>
      <c r="B39" s="325"/>
      <c r="C39" s="325"/>
      <c r="D39" s="325"/>
      <c r="E39" s="325"/>
      <c r="F39" s="325"/>
      <c r="G39" s="325"/>
      <c r="H39" s="194" t="s">
        <v>351</v>
      </c>
      <c r="I39" s="194"/>
      <c r="J39" s="194"/>
      <c r="K39" s="194"/>
      <c r="L39" s="194"/>
      <c r="M39" s="194"/>
      <c r="N39" s="194"/>
      <c r="O39" s="194"/>
      <c r="P39" s="194"/>
      <c r="Q39" s="330">
        <f>IF(X35="슬링벨트",Q38,IF(X35="체인",Q38,IF(X35="와이어로프",Q38/AK37)))</f>
        <v>4.3312499999999989</v>
      </c>
      <c r="R39" s="330"/>
      <c r="S39" s="330"/>
      <c r="T39" s="330"/>
      <c r="U39" s="194" t="s">
        <v>125</v>
      </c>
      <c r="V39" s="194"/>
      <c r="W39" s="194"/>
      <c r="X39" s="194"/>
      <c r="Y39" s="194"/>
      <c r="Z39" s="194"/>
      <c r="AA39" s="194"/>
      <c r="AB39" s="194"/>
      <c r="AC39" s="194"/>
      <c r="AD39" s="224">
        <v>4.5</v>
      </c>
      <c r="AE39" s="224"/>
      <c r="AF39" s="224"/>
      <c r="AG39" s="194"/>
      <c r="AH39" s="194"/>
      <c r="AI39" s="194"/>
      <c r="AJ39" s="228" t="str">
        <f>IF(Q38="-", "-", IF(AD39&gt;=Q39,"OK",IF(AD39&lt;Q39,"NG")))</f>
        <v>OK</v>
      </c>
      <c r="AK39" s="228"/>
      <c r="AL39" s="228"/>
      <c r="AM39" s="229"/>
    </row>
    <row r="40" spans="1:48" ht="20.100000000000001" customHeight="1" x14ac:dyDescent="0.3">
      <c r="A40" s="327" t="s">
        <v>353</v>
      </c>
      <c r="B40" s="328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254" t="s">
        <v>354</v>
      </c>
      <c r="W40" s="254"/>
      <c r="X40" s="254"/>
      <c r="Y40" s="254"/>
      <c r="Z40" s="254"/>
      <c r="AA40" s="254"/>
      <c r="AB40" s="253" t="s">
        <v>33</v>
      </c>
      <c r="AC40" s="253"/>
      <c r="AD40" s="253"/>
      <c r="AE40" s="254" t="s">
        <v>355</v>
      </c>
      <c r="AF40" s="254"/>
      <c r="AG40" s="254"/>
      <c r="AH40" s="254"/>
      <c r="AI40" s="254"/>
      <c r="AJ40" s="254"/>
      <c r="AK40" s="253" t="s">
        <v>33</v>
      </c>
      <c r="AL40" s="253"/>
      <c r="AM40" s="326"/>
    </row>
    <row r="41" spans="1:48" s="34" customFormat="1" ht="15" customHeight="1" x14ac:dyDescent="0.3">
      <c r="A41" s="124"/>
      <c r="B41" s="125" t="s">
        <v>127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Z41" s="35"/>
      <c r="AA41" s="35"/>
      <c r="AB41" s="104" t="s">
        <v>228</v>
      </c>
      <c r="AC41" s="35"/>
      <c r="AD41" s="35"/>
      <c r="AE41" s="35"/>
      <c r="AF41" s="35"/>
      <c r="AG41" s="35"/>
      <c r="AH41" s="35"/>
      <c r="AI41" s="49"/>
    </row>
    <row r="42" spans="1:48" s="34" customFormat="1" ht="15" customHeight="1" x14ac:dyDescent="0.45">
      <c r="A42" s="48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49"/>
    </row>
    <row r="43" spans="1:48" s="34" customFormat="1" ht="15" customHeight="1" x14ac:dyDescent="0.45">
      <c r="A43" s="48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49"/>
    </row>
    <row r="44" spans="1:48" s="36" customFormat="1" ht="15" customHeight="1" x14ac:dyDescent="0.3">
      <c r="C44" s="190" t="s">
        <v>111</v>
      </c>
      <c r="D44" s="165"/>
      <c r="E44" s="165"/>
      <c r="F44" s="165"/>
      <c r="G44" s="50"/>
      <c r="H44" s="165" t="s">
        <v>122</v>
      </c>
      <c r="I44" s="165"/>
      <c r="J44" s="165"/>
      <c r="K44" s="165"/>
      <c r="L44" s="165" t="s">
        <v>114</v>
      </c>
      <c r="M44" s="165"/>
      <c r="N44" s="165"/>
      <c r="O44" s="165"/>
      <c r="P44" s="50"/>
      <c r="Q44" s="165" t="s">
        <v>113</v>
      </c>
      <c r="R44" s="165"/>
      <c r="S44" s="165"/>
      <c r="T44" s="50"/>
      <c r="U44" s="50"/>
      <c r="V44" s="165" t="s">
        <v>112</v>
      </c>
      <c r="W44" s="165"/>
      <c r="X44" s="165"/>
      <c r="Y44" s="165"/>
      <c r="AB44" s="50"/>
      <c r="AC44" s="165" t="s">
        <v>107</v>
      </c>
      <c r="AD44" s="165"/>
      <c r="AE44" s="165"/>
      <c r="AF44" s="50"/>
      <c r="AG44" s="165" t="s">
        <v>108</v>
      </c>
      <c r="AH44" s="165"/>
      <c r="AI44" s="165"/>
      <c r="AJ44" s="50"/>
      <c r="AK44" s="165" t="s">
        <v>109</v>
      </c>
      <c r="AL44" s="165"/>
      <c r="AM44" s="166"/>
    </row>
    <row r="45" spans="1:48" ht="24.95" customHeight="1" x14ac:dyDescent="0.3">
      <c r="A45" s="184" t="s">
        <v>356</v>
      </c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</row>
    <row r="46" spans="1:48" ht="20.100000000000001" customHeight="1" x14ac:dyDescent="0.3">
      <c r="A46" s="197" t="s">
        <v>286</v>
      </c>
      <c r="B46" s="310"/>
      <c r="C46" s="310"/>
      <c r="D46" s="310"/>
      <c r="E46" s="310"/>
      <c r="F46" s="310"/>
      <c r="G46" s="310"/>
      <c r="H46" s="310"/>
      <c r="I46" s="294">
        <v>60</v>
      </c>
      <c r="J46" s="294"/>
      <c r="K46" s="294"/>
      <c r="L46" s="294"/>
      <c r="M46" s="157" t="s">
        <v>139</v>
      </c>
      <c r="N46" s="157"/>
      <c r="O46" s="157"/>
      <c r="P46" s="157"/>
      <c r="Q46" s="157"/>
      <c r="R46" s="157"/>
      <c r="S46" s="157"/>
      <c r="T46" s="157"/>
      <c r="U46" s="185">
        <f>IF(M19="-","-",IF(M19="굴착기","None",IF(M19="타워크레인","None",IF(M19="타이어식",((MAX(AH22:AJ26)+I46)*0.7*1.5*1.3),IF(M19="카고크레인",((MAX(AH22:AJ26)+I46)*0.7*1.5*1.3),IF(M19="크롤러식","None"))))))</f>
        <v>98.825999999999993</v>
      </c>
      <c r="V46" s="185"/>
      <c r="W46" s="185"/>
      <c r="X46" s="185"/>
      <c r="Y46" s="157" t="s">
        <v>256</v>
      </c>
      <c r="Z46" s="157"/>
      <c r="AA46" s="157"/>
      <c r="AB46" s="157"/>
      <c r="AC46" s="174">
        <v>250</v>
      </c>
      <c r="AD46" s="175"/>
      <c r="AE46" s="175"/>
      <c r="AF46" s="175"/>
      <c r="AG46" s="175"/>
      <c r="AH46" s="72" t="s">
        <v>287</v>
      </c>
      <c r="AI46" s="209">
        <f>AC46/9.81</f>
        <v>25.484199796126401</v>
      </c>
      <c r="AJ46" s="209"/>
      <c r="AK46" s="209"/>
      <c r="AL46" s="209"/>
      <c r="AM46" s="210"/>
      <c r="AN46" s="168" t="s">
        <v>293</v>
      </c>
      <c r="AO46" s="169"/>
      <c r="AP46" s="169"/>
    </row>
    <row r="47" spans="1:48" ht="15" customHeight="1" x14ac:dyDescent="0.3">
      <c r="A47" s="198" t="s">
        <v>290</v>
      </c>
      <c r="B47" s="200"/>
      <c r="C47" s="200"/>
      <c r="D47" s="200"/>
      <c r="E47" s="200"/>
      <c r="F47" s="200"/>
      <c r="G47" s="200"/>
      <c r="H47" s="200"/>
      <c r="I47" s="194" t="s">
        <v>291</v>
      </c>
      <c r="J47" s="194"/>
      <c r="K47" s="194"/>
      <c r="L47" s="194"/>
      <c r="M47" s="181">
        <v>0.5</v>
      </c>
      <c r="N47" s="182"/>
      <c r="O47" s="182"/>
      <c r="P47" s="62" t="s">
        <v>100</v>
      </c>
      <c r="Q47" s="179">
        <f>M47</f>
        <v>0.5</v>
      </c>
      <c r="R47" s="179"/>
      <c r="S47" s="180"/>
      <c r="T47" s="200" t="s">
        <v>258</v>
      </c>
      <c r="U47" s="200"/>
      <c r="V47" s="200"/>
      <c r="W47" s="200"/>
      <c r="X47" s="200"/>
      <c r="Y47" s="204" t="s">
        <v>257</v>
      </c>
      <c r="Z47" s="205"/>
      <c r="AA47" s="205"/>
      <c r="AB47" s="205"/>
      <c r="AC47" s="207">
        <f>IF(M19="-", "-", IF(M19="굴착기","None",IF(M19="크롤러식","None",IF(M19="타이어식",SQRT(U46/AI46),IF(M19="카고크레인",SQRT(U46/AI46))))))</f>
        <v>1.9692466173641126</v>
      </c>
      <c r="AD47" s="208"/>
      <c r="AE47" s="208"/>
      <c r="AF47" s="70" t="s">
        <v>100</v>
      </c>
      <c r="AG47" s="206">
        <f>AC47</f>
        <v>1.9692466173641126</v>
      </c>
      <c r="AH47" s="206"/>
      <c r="AI47" s="206"/>
      <c r="AJ47" s="172" t="s">
        <v>296</v>
      </c>
      <c r="AK47" s="172"/>
      <c r="AL47" s="172"/>
      <c r="AM47" s="173"/>
      <c r="AN47" s="167">
        <f>(AC47-M47)/2</f>
        <v>0.73462330868205628</v>
      </c>
      <c r="AO47" s="167"/>
      <c r="AP47" s="167"/>
      <c r="AQ47" s="67">
        <f>(AG47-Q47)/2</f>
        <v>0.73462330868205628</v>
      </c>
    </row>
    <row r="48" spans="1:48" ht="15" customHeight="1" x14ac:dyDescent="0.3">
      <c r="A48" s="343"/>
      <c r="B48" s="203"/>
      <c r="C48" s="203"/>
      <c r="D48" s="203"/>
      <c r="E48" s="203"/>
      <c r="F48" s="203"/>
      <c r="G48" s="203"/>
      <c r="H48" s="203"/>
      <c r="I48" s="254" t="s">
        <v>292</v>
      </c>
      <c r="J48" s="254"/>
      <c r="K48" s="254"/>
      <c r="L48" s="254"/>
      <c r="M48" s="183">
        <v>0.5</v>
      </c>
      <c r="N48" s="183"/>
      <c r="O48" s="183"/>
      <c r="P48" s="183"/>
      <c r="Q48" s="183"/>
      <c r="R48" s="183"/>
      <c r="S48" s="183"/>
      <c r="T48" s="203"/>
      <c r="U48" s="203"/>
      <c r="V48" s="203"/>
      <c r="W48" s="203"/>
      <c r="X48" s="203"/>
      <c r="Y48" s="176" t="s">
        <v>302</v>
      </c>
      <c r="Z48" s="176"/>
      <c r="AA48" s="176"/>
      <c r="AB48" s="176"/>
      <c r="AC48" s="176"/>
      <c r="AD48" s="176"/>
      <c r="AE48" s="176"/>
      <c r="AF48" s="177" t="str">
        <f>IF(M19="-", "-", IF(M19="굴착기","주행안정성 검토 참조",IF(M19="크롤러식","주행안정성 검토 참조",IF(M19="타이어식","None", IF(M19="카고크레인", "None")))))</f>
        <v>None</v>
      </c>
      <c r="AG48" s="177"/>
      <c r="AH48" s="177"/>
      <c r="AI48" s="177"/>
      <c r="AJ48" s="177"/>
      <c r="AK48" s="177"/>
      <c r="AL48" s="177"/>
      <c r="AM48" s="178"/>
      <c r="AN48" s="167">
        <f>(AC47-M48)/2</f>
        <v>0.73462330868205628</v>
      </c>
      <c r="AO48" s="167"/>
      <c r="AP48" s="167"/>
      <c r="AQ48" s="68"/>
    </row>
    <row r="49" spans="1:78" ht="5.0999999999999996" customHeight="1" x14ac:dyDescent="0.45">
      <c r="A49" s="117"/>
      <c r="B49" s="118"/>
      <c r="C49" s="118"/>
      <c r="D49" s="118"/>
      <c r="E49" s="118"/>
      <c r="F49" s="119"/>
      <c r="G49" s="120"/>
      <c r="H49" s="120"/>
      <c r="I49" s="120"/>
      <c r="J49" s="121"/>
      <c r="K49" s="121"/>
      <c r="L49" s="121"/>
      <c r="M49" s="121"/>
      <c r="N49" s="121"/>
      <c r="O49" s="121"/>
      <c r="P49" s="121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</row>
    <row r="50" spans="1:78" ht="24.95" customHeight="1" x14ac:dyDescent="0.45">
      <c r="A50" s="77"/>
      <c r="B50" s="63"/>
      <c r="C50" s="63"/>
      <c r="D50" s="63"/>
      <c r="E50" s="63"/>
      <c r="F50" s="64"/>
      <c r="G50" s="65"/>
      <c r="H50" s="65"/>
      <c r="I50" s="65"/>
      <c r="J50" s="66"/>
      <c r="K50" s="66"/>
      <c r="L50" s="66"/>
      <c r="M50" s="66"/>
      <c r="N50" s="66"/>
      <c r="O50" s="66"/>
      <c r="P50" s="66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</row>
    <row r="51" spans="1:78" ht="24.95" customHeight="1" x14ac:dyDescent="0.45">
      <c r="A51" s="77"/>
      <c r="B51" s="63"/>
      <c r="C51" s="63"/>
      <c r="D51" s="63"/>
      <c r="E51" s="63"/>
      <c r="F51" s="64"/>
      <c r="G51" s="65"/>
      <c r="H51" s="65"/>
      <c r="I51" s="65"/>
      <c r="J51" s="66"/>
      <c r="K51" s="66"/>
      <c r="L51" s="66"/>
      <c r="M51" s="66"/>
      <c r="N51" s="66"/>
      <c r="O51" s="66"/>
      <c r="P51" s="66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</row>
    <row r="52" spans="1:78" ht="24.95" customHeight="1" x14ac:dyDescent="0.45">
      <c r="A52" s="77"/>
      <c r="B52" s="63"/>
      <c r="C52" s="63"/>
      <c r="D52" s="63"/>
      <c r="E52" s="63"/>
      <c r="F52" s="64"/>
      <c r="G52" s="65"/>
      <c r="H52" s="65"/>
      <c r="I52" s="65"/>
      <c r="J52" s="66"/>
      <c r="K52" s="66"/>
      <c r="L52" s="66"/>
      <c r="M52" s="66"/>
      <c r="N52" s="66"/>
      <c r="O52" s="66"/>
      <c r="P52" s="66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</row>
    <row r="53" spans="1:78" ht="24.95" customHeight="1" x14ac:dyDescent="0.45">
      <c r="A53" s="77"/>
      <c r="B53" s="63"/>
      <c r="C53" s="63"/>
      <c r="D53" s="63"/>
      <c r="E53" s="63"/>
      <c r="F53" s="64"/>
      <c r="G53" s="65"/>
      <c r="H53" s="65"/>
      <c r="I53" s="65"/>
      <c r="J53" s="66"/>
      <c r="K53" s="66"/>
      <c r="L53" s="66"/>
      <c r="M53" s="66"/>
      <c r="N53" s="66"/>
      <c r="O53" s="66"/>
      <c r="P53" s="66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</row>
    <row r="54" spans="1:78" ht="24.95" customHeight="1" x14ac:dyDescent="0.3">
      <c r="A54" s="77"/>
      <c r="B54" s="63"/>
      <c r="C54" s="63"/>
      <c r="D54" s="63"/>
      <c r="E54" s="63"/>
      <c r="F54" s="64"/>
      <c r="G54" s="65"/>
      <c r="H54" s="65"/>
      <c r="I54" s="65"/>
      <c r="J54" s="66"/>
      <c r="K54" s="66"/>
      <c r="L54" s="66"/>
      <c r="M54" s="66"/>
      <c r="N54" s="66"/>
      <c r="O54" s="66"/>
      <c r="P54" s="66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</row>
    <row r="55" spans="1:78" ht="24.95" customHeight="1" x14ac:dyDescent="0.3">
      <c r="A55" s="37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"/>
      <c r="AK55" s="5"/>
      <c r="AL55" s="5"/>
      <c r="AM55" s="5"/>
    </row>
    <row r="56" spans="1:78" ht="12.95" customHeight="1" x14ac:dyDescent="0.3">
      <c r="A56" s="37"/>
      <c r="B56" s="5"/>
      <c r="C56" s="5"/>
      <c r="D56" s="5"/>
      <c r="E56" s="170" t="s">
        <v>294</v>
      </c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0"/>
      <c r="Q56" s="78"/>
      <c r="R56" s="78"/>
      <c r="S56" s="78"/>
      <c r="T56" s="5"/>
      <c r="U56" s="5"/>
      <c r="V56" s="5"/>
      <c r="W56" s="171" t="s">
        <v>295</v>
      </c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5"/>
      <c r="AL56" s="5"/>
      <c r="AM56" s="5"/>
    </row>
    <row r="57" spans="1:78" ht="9.9499999999999993" customHeight="1" x14ac:dyDescent="0.3">
      <c r="B57" s="81" t="s">
        <v>131</v>
      </c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</row>
    <row r="58" spans="1:78" ht="9.9499999999999993" customHeight="1" x14ac:dyDescent="0.3">
      <c r="B58" s="37"/>
      <c r="E58" s="216" t="s">
        <v>129</v>
      </c>
      <c r="F58" s="217"/>
      <c r="G58" s="217"/>
      <c r="H58" s="217"/>
      <c r="I58" s="217" t="s">
        <v>132</v>
      </c>
      <c r="J58" s="217"/>
      <c r="K58" s="217"/>
      <c r="L58" s="217"/>
      <c r="M58" s="217" t="s">
        <v>133</v>
      </c>
      <c r="N58" s="217"/>
      <c r="O58" s="217"/>
      <c r="P58" s="217"/>
      <c r="Q58" s="217"/>
      <c r="R58" s="217"/>
      <c r="S58" s="217"/>
      <c r="T58" s="217"/>
      <c r="U58" s="186" t="s">
        <v>135</v>
      </c>
      <c r="V58" s="186"/>
      <c r="W58" s="186"/>
      <c r="X58" s="186"/>
      <c r="Y58" s="219" t="s">
        <v>136</v>
      </c>
      <c r="Z58" s="219"/>
      <c r="AA58" s="219"/>
      <c r="AB58" s="219"/>
      <c r="AC58" s="219" t="s">
        <v>138</v>
      </c>
      <c r="AD58" s="219"/>
      <c r="AE58" s="219"/>
      <c r="AF58" s="219"/>
      <c r="AG58" s="186" t="s">
        <v>137</v>
      </c>
      <c r="AH58" s="186"/>
      <c r="AI58" s="186"/>
      <c r="AJ58" s="187"/>
    </row>
    <row r="59" spans="1:78" ht="12" customHeight="1" x14ac:dyDescent="0.3">
      <c r="B59" s="37"/>
      <c r="E59" s="146"/>
      <c r="F59" s="147"/>
      <c r="G59" s="147"/>
      <c r="H59" s="147"/>
      <c r="I59" s="147"/>
      <c r="J59" s="147"/>
      <c r="K59" s="147"/>
      <c r="L59" s="147"/>
      <c r="M59" s="147" t="s">
        <v>130</v>
      </c>
      <c r="N59" s="147"/>
      <c r="O59" s="147"/>
      <c r="P59" s="147"/>
      <c r="Q59" s="147" t="s">
        <v>134</v>
      </c>
      <c r="R59" s="147"/>
      <c r="S59" s="147"/>
      <c r="T59" s="147"/>
      <c r="U59" s="188"/>
      <c r="V59" s="188"/>
      <c r="W59" s="188"/>
      <c r="X59" s="188"/>
      <c r="Y59" s="220"/>
      <c r="Z59" s="220"/>
      <c r="AA59" s="220"/>
      <c r="AB59" s="220"/>
      <c r="AC59" s="220"/>
      <c r="AD59" s="220"/>
      <c r="AE59" s="220"/>
      <c r="AF59" s="220"/>
      <c r="AG59" s="188"/>
      <c r="AH59" s="188"/>
      <c r="AI59" s="188"/>
      <c r="AJ59" s="189"/>
    </row>
    <row r="60" spans="1:78" ht="12" customHeight="1" x14ac:dyDescent="0.3">
      <c r="B60" s="37"/>
      <c r="E60" s="146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88"/>
      <c r="V60" s="188"/>
      <c r="W60" s="188"/>
      <c r="X60" s="188"/>
      <c r="Y60" s="220"/>
      <c r="Z60" s="220"/>
      <c r="AA60" s="220"/>
      <c r="AB60" s="220"/>
      <c r="AC60" s="220"/>
      <c r="AD60" s="220"/>
      <c r="AE60" s="220"/>
      <c r="AF60" s="220"/>
      <c r="AG60" s="188"/>
      <c r="AH60" s="188"/>
      <c r="AI60" s="188"/>
      <c r="AJ60" s="189"/>
    </row>
    <row r="61" spans="1:78" ht="9.9499999999999993" customHeight="1" x14ac:dyDescent="0.3">
      <c r="B61" s="37"/>
      <c r="E61" s="146" t="s">
        <v>301</v>
      </c>
      <c r="F61" s="147"/>
      <c r="G61" s="147" t="s">
        <v>299</v>
      </c>
      <c r="H61" s="147"/>
      <c r="I61" s="151">
        <f>6000/9.8</f>
        <v>612.24489795918362</v>
      </c>
      <c r="J61" s="151"/>
      <c r="K61" s="151"/>
      <c r="L61" s="151"/>
      <c r="M61" s="151">
        <f>3000/9.8</f>
        <v>306.12244897959181</v>
      </c>
      <c r="N61" s="151"/>
      <c r="O61" s="151"/>
      <c r="P61" s="151"/>
      <c r="Q61" s="151">
        <f>1500/9.8</f>
        <v>153.0612244897959</v>
      </c>
      <c r="R61" s="151"/>
      <c r="S61" s="151"/>
      <c r="T61" s="151"/>
      <c r="U61" s="151">
        <f>450/9.8</f>
        <v>45.918367346938773</v>
      </c>
      <c r="V61" s="151"/>
      <c r="W61" s="151"/>
      <c r="X61" s="151"/>
      <c r="Y61" s="151">
        <f>300/9.8</f>
        <v>30.612244897959183</v>
      </c>
      <c r="Z61" s="151"/>
      <c r="AA61" s="151"/>
      <c r="AB61" s="151"/>
      <c r="AC61" s="151">
        <f>225/9.8</f>
        <v>22.959183673469386</v>
      </c>
      <c r="AD61" s="151"/>
      <c r="AE61" s="151"/>
      <c r="AF61" s="151"/>
      <c r="AG61" s="151">
        <f>150/9.8</f>
        <v>15.306122448979592</v>
      </c>
      <c r="AH61" s="151"/>
      <c r="AI61" s="151"/>
      <c r="AJ61" s="211"/>
    </row>
    <row r="62" spans="1:78" ht="9.9499999999999993" customHeight="1" x14ac:dyDescent="0.3">
      <c r="B62" s="37"/>
      <c r="E62" s="148"/>
      <c r="F62" s="149"/>
      <c r="G62" s="149" t="s">
        <v>300</v>
      </c>
      <c r="H62" s="149"/>
      <c r="I62" s="150">
        <f>I61*9.81</f>
        <v>6006.1224489795914</v>
      </c>
      <c r="J62" s="150"/>
      <c r="K62" s="150"/>
      <c r="L62" s="150"/>
      <c r="M62" s="150">
        <f t="shared" ref="M62" si="1">M61*9.81</f>
        <v>3003.0612244897957</v>
      </c>
      <c r="N62" s="150"/>
      <c r="O62" s="150"/>
      <c r="P62" s="150"/>
      <c r="Q62" s="150">
        <f t="shared" ref="Q62" si="2">Q61*9.81</f>
        <v>1501.5306122448978</v>
      </c>
      <c r="R62" s="150"/>
      <c r="S62" s="150"/>
      <c r="T62" s="150"/>
      <c r="U62" s="150">
        <f t="shared" ref="U62" si="3">U61*9.81</f>
        <v>450.4591836734694</v>
      </c>
      <c r="V62" s="150"/>
      <c r="W62" s="150"/>
      <c r="X62" s="150"/>
      <c r="Y62" s="150">
        <f t="shared" ref="Y62" si="4">Y61*9.81</f>
        <v>300.30612244897958</v>
      </c>
      <c r="Z62" s="150"/>
      <c r="AA62" s="150"/>
      <c r="AB62" s="150"/>
      <c r="AC62" s="150">
        <f t="shared" ref="AC62" si="5">AC61*9.81</f>
        <v>225.2295918367347</v>
      </c>
      <c r="AD62" s="150"/>
      <c r="AE62" s="150"/>
      <c r="AF62" s="150"/>
      <c r="AG62" s="150">
        <f t="shared" ref="AG62" si="6">AG61*9.81</f>
        <v>150.15306122448979</v>
      </c>
      <c r="AH62" s="150"/>
      <c r="AI62" s="150"/>
      <c r="AJ62" s="152"/>
    </row>
    <row r="63" spans="1:78" customFormat="1" ht="9.9499999999999993" customHeight="1" x14ac:dyDescent="0.3">
      <c r="A63" s="1"/>
      <c r="B63" s="344" t="s">
        <v>304</v>
      </c>
      <c r="C63" s="344"/>
      <c r="D63" s="344"/>
      <c r="E63" s="344"/>
      <c r="F63" s="344"/>
      <c r="G63" s="344"/>
      <c r="H63" s="79" t="s">
        <v>307</v>
      </c>
      <c r="I63" s="5"/>
      <c r="J63" s="80"/>
      <c r="K63" s="5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122"/>
      <c r="AK63" s="122"/>
      <c r="AL63" s="122"/>
      <c r="AM63" s="122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customFormat="1" ht="9.9499999999999993" customHeight="1" x14ac:dyDescent="0.3">
      <c r="A64" s="1"/>
      <c r="B64" s="122"/>
      <c r="C64" s="73" t="s">
        <v>297</v>
      </c>
      <c r="D64" s="5"/>
      <c r="E64" s="69"/>
      <c r="F64" s="69"/>
      <c r="G64" s="69"/>
      <c r="H64" s="74"/>
      <c r="I64" s="75"/>
      <c r="J64" s="75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122"/>
      <c r="AK64" s="122"/>
      <c r="AL64" s="122"/>
      <c r="AM64" s="12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customFormat="1" ht="9.9499999999999993" customHeight="1" x14ac:dyDescent="0.3">
      <c r="A65" s="1"/>
      <c r="B65" s="122"/>
      <c r="C65" s="73"/>
      <c r="D65" s="78" t="s">
        <v>298</v>
      </c>
      <c r="E65" s="69"/>
      <c r="F65" s="69"/>
      <c r="G65" s="69"/>
      <c r="H65" s="74"/>
      <c r="I65" s="75"/>
      <c r="J65" s="75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122"/>
      <c r="AK65" s="122"/>
      <c r="AL65" s="122"/>
      <c r="AM65" s="12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customFormat="1" ht="9.9499999999999993" customHeight="1" x14ac:dyDescent="0.3">
      <c r="A66" s="1"/>
      <c r="B66" s="122"/>
      <c r="C66" s="73" t="s">
        <v>289</v>
      </c>
      <c r="D66" s="5"/>
      <c r="E66" s="69"/>
      <c r="F66" s="69"/>
      <c r="G66" s="69"/>
      <c r="H66" s="74"/>
      <c r="I66" s="75"/>
      <c r="J66" s="75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122"/>
      <c r="AK66" s="122"/>
      <c r="AL66" s="122"/>
      <c r="AM66" s="12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</row>
    <row r="67" spans="1:78" customFormat="1" ht="9.9499999999999993" customHeight="1" x14ac:dyDescent="0.3">
      <c r="A67" s="1"/>
      <c r="B67" s="122"/>
      <c r="C67" s="73" t="s">
        <v>288</v>
      </c>
      <c r="D67" s="5"/>
      <c r="E67" s="69"/>
      <c r="F67" s="69"/>
      <c r="G67" s="69"/>
      <c r="H67" s="74"/>
      <c r="I67" s="75"/>
      <c r="J67" s="75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122"/>
      <c r="AK67" s="122"/>
      <c r="AL67" s="122"/>
      <c r="AM67" s="12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</row>
    <row r="68" spans="1:78" ht="24.95" customHeight="1" x14ac:dyDescent="0.3">
      <c r="A68" s="202" t="s">
        <v>140</v>
      </c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</row>
    <row r="69" spans="1:78" ht="20.100000000000001" customHeight="1" x14ac:dyDescent="0.3">
      <c r="A69" s="218" t="s">
        <v>141</v>
      </c>
      <c r="B69" s="157"/>
      <c r="C69" s="157"/>
      <c r="D69" s="157"/>
      <c r="E69" s="157"/>
      <c r="F69" s="157"/>
      <c r="G69" s="157"/>
      <c r="H69" s="106"/>
      <c r="I69" s="215" t="s">
        <v>142</v>
      </c>
      <c r="J69" s="215"/>
      <c r="K69" s="215"/>
      <c r="L69" s="106"/>
      <c r="M69" s="215" t="s">
        <v>143</v>
      </c>
      <c r="N69" s="215"/>
      <c r="O69" s="215"/>
      <c r="P69" s="106"/>
      <c r="Q69" s="215" t="s">
        <v>144</v>
      </c>
      <c r="R69" s="215"/>
      <c r="S69" s="215"/>
      <c r="T69" s="106"/>
      <c r="U69" s="215" t="s">
        <v>145</v>
      </c>
      <c r="V69" s="215"/>
      <c r="W69" s="215"/>
      <c r="X69" s="106"/>
      <c r="Y69" s="215" t="s">
        <v>146</v>
      </c>
      <c r="Z69" s="215"/>
      <c r="AA69" s="215"/>
      <c r="AB69" s="106"/>
      <c r="AC69" s="215" t="s">
        <v>71</v>
      </c>
      <c r="AD69" s="215"/>
      <c r="AE69" s="215"/>
      <c r="AF69" s="106"/>
      <c r="AG69" s="106"/>
      <c r="AH69" s="106"/>
      <c r="AI69" s="106"/>
      <c r="AJ69" s="106"/>
      <c r="AK69" s="106"/>
      <c r="AL69" s="106"/>
      <c r="AM69" s="107"/>
    </row>
    <row r="70" spans="1:78" ht="20.100000000000001" customHeight="1" x14ac:dyDescent="0.3">
      <c r="A70" s="338" t="s">
        <v>147</v>
      </c>
      <c r="B70" s="321"/>
      <c r="C70" s="321"/>
      <c r="D70" s="321"/>
      <c r="E70" s="321"/>
      <c r="F70" s="321"/>
      <c r="G70" s="321"/>
      <c r="H70" s="321"/>
      <c r="I70" s="321"/>
      <c r="J70" s="321"/>
      <c r="K70" s="321"/>
      <c r="L70" s="321"/>
      <c r="M70" s="321"/>
      <c r="N70" s="321"/>
      <c r="O70" s="321"/>
      <c r="P70" s="321"/>
      <c r="Q70" s="321"/>
      <c r="R70" s="321"/>
      <c r="S70" s="321"/>
      <c r="T70" s="321" t="s">
        <v>148</v>
      </c>
      <c r="U70" s="321"/>
      <c r="V70" s="321"/>
      <c r="W70" s="321"/>
      <c r="X70" s="321"/>
      <c r="Y70" s="321"/>
      <c r="Z70" s="321"/>
      <c r="AA70" s="321"/>
      <c r="AB70" s="321"/>
      <c r="AC70" s="321"/>
      <c r="AD70" s="321"/>
      <c r="AE70" s="321"/>
      <c r="AF70" s="321"/>
      <c r="AG70" s="321"/>
      <c r="AH70" s="321"/>
      <c r="AI70" s="321"/>
      <c r="AJ70" s="321"/>
      <c r="AK70" s="321"/>
      <c r="AL70" s="321"/>
      <c r="AM70" s="322"/>
    </row>
    <row r="71" spans="1:78" ht="20.100000000000001" customHeight="1" x14ac:dyDescent="0.3">
      <c r="A71" s="336" t="s">
        <v>171</v>
      </c>
      <c r="B71" s="337"/>
      <c r="C71" s="337"/>
      <c r="D71" s="337"/>
      <c r="E71" s="337"/>
      <c r="F71" s="337"/>
      <c r="G71" s="337"/>
      <c r="H71" s="337"/>
      <c r="I71" s="337"/>
      <c r="J71" s="337"/>
      <c r="K71" s="337"/>
      <c r="L71" s="337"/>
      <c r="M71" s="337"/>
      <c r="N71" s="337"/>
      <c r="O71" s="337"/>
      <c r="P71" s="337"/>
      <c r="Q71" s="337"/>
      <c r="R71" s="337"/>
      <c r="S71" s="337"/>
      <c r="T71" s="337" t="s">
        <v>171</v>
      </c>
      <c r="U71" s="337"/>
      <c r="V71" s="337"/>
      <c r="W71" s="337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41"/>
    </row>
    <row r="72" spans="1:78" ht="20.100000000000001" customHeight="1" x14ac:dyDescent="0.3">
      <c r="A72" s="336" t="s">
        <v>171</v>
      </c>
      <c r="B72" s="337"/>
      <c r="C72" s="337"/>
      <c r="D72" s="337"/>
      <c r="E72" s="337"/>
      <c r="F72" s="337"/>
      <c r="G72" s="337"/>
      <c r="H72" s="337"/>
      <c r="I72" s="337"/>
      <c r="J72" s="337"/>
      <c r="K72" s="337"/>
      <c r="L72" s="337"/>
      <c r="M72" s="337"/>
      <c r="N72" s="337"/>
      <c r="O72" s="337"/>
      <c r="P72" s="337"/>
      <c r="Q72" s="337"/>
      <c r="R72" s="337"/>
      <c r="S72" s="337"/>
      <c r="T72" s="337" t="s">
        <v>171</v>
      </c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337"/>
      <c r="AM72" s="341"/>
    </row>
    <row r="73" spans="1:78" ht="20.100000000000001" customHeight="1" x14ac:dyDescent="0.3">
      <c r="A73" s="336" t="s">
        <v>171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7"/>
      <c r="M73" s="337"/>
      <c r="N73" s="337"/>
      <c r="O73" s="337"/>
      <c r="P73" s="337"/>
      <c r="Q73" s="337"/>
      <c r="R73" s="337"/>
      <c r="S73" s="337"/>
      <c r="T73" s="337" t="s">
        <v>171</v>
      </c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337"/>
      <c r="AM73" s="341"/>
    </row>
    <row r="74" spans="1:78" ht="20.100000000000001" customHeight="1" x14ac:dyDescent="0.3">
      <c r="A74" s="336" t="s">
        <v>171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7" t="s">
        <v>171</v>
      </c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337"/>
      <c r="AM74" s="341"/>
    </row>
    <row r="75" spans="1:78" ht="20.100000000000001" customHeight="1" x14ac:dyDescent="0.3">
      <c r="A75" s="334" t="s">
        <v>171</v>
      </c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 t="s">
        <v>171</v>
      </c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  <c r="AG75" s="335"/>
      <c r="AH75" s="335"/>
      <c r="AI75" s="335"/>
      <c r="AJ75" s="335"/>
      <c r="AK75" s="335"/>
      <c r="AL75" s="335"/>
      <c r="AM75" s="342"/>
    </row>
    <row r="76" spans="1:78" ht="24.95" customHeight="1" x14ac:dyDescent="0.3">
      <c r="A76" s="202" t="s">
        <v>149</v>
      </c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</row>
    <row r="77" spans="1:78" ht="20.100000000000001" customHeight="1" x14ac:dyDescent="0.3">
      <c r="A77" s="197" t="s">
        <v>90</v>
      </c>
      <c r="B77" s="157" t="s">
        <v>91</v>
      </c>
      <c r="C77" s="157"/>
      <c r="D77" s="157"/>
      <c r="E77" s="157"/>
      <c r="F77" s="158" t="s">
        <v>271</v>
      </c>
      <c r="G77" s="158"/>
      <c r="H77" s="158"/>
      <c r="I77" s="158"/>
      <c r="J77" s="158"/>
      <c r="K77" s="158"/>
      <c r="L77" s="158"/>
      <c r="M77" s="157" t="s">
        <v>150</v>
      </c>
      <c r="N77" s="157"/>
      <c r="O77" s="157"/>
      <c r="P77" s="158" t="s">
        <v>306</v>
      </c>
      <c r="Q77" s="158"/>
      <c r="R77" s="158"/>
      <c r="S77" s="158"/>
      <c r="T77" s="157" t="s">
        <v>92</v>
      </c>
      <c r="U77" s="157"/>
      <c r="V77" s="157"/>
      <c r="W77" s="157"/>
      <c r="X77" s="158" t="s">
        <v>93</v>
      </c>
      <c r="Y77" s="158"/>
      <c r="Z77" s="159" t="s">
        <v>94</v>
      </c>
      <c r="AA77" s="160"/>
      <c r="AB77" s="160"/>
      <c r="AC77" s="108" t="s">
        <v>95</v>
      </c>
      <c r="AD77" s="161" t="s">
        <v>94</v>
      </c>
      <c r="AE77" s="162"/>
      <c r="AF77" s="162"/>
      <c r="AG77" s="157" t="s">
        <v>151</v>
      </c>
      <c r="AH77" s="157"/>
      <c r="AI77" s="163" t="s">
        <v>305</v>
      </c>
      <c r="AJ77" s="163"/>
      <c r="AK77" s="163"/>
      <c r="AL77" s="163"/>
      <c r="AM77" s="164"/>
    </row>
    <row r="78" spans="1:78" ht="12.95" customHeight="1" x14ac:dyDescent="0.3">
      <c r="A78" s="198"/>
      <c r="B78" s="200" t="s">
        <v>153</v>
      </c>
      <c r="C78" s="200"/>
      <c r="D78" s="200"/>
      <c r="E78" s="200"/>
      <c r="F78" s="82" t="s">
        <v>154</v>
      </c>
      <c r="G78" s="83"/>
      <c r="H78" s="83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2"/>
    </row>
    <row r="79" spans="1:78" ht="12.95" customHeight="1" x14ac:dyDescent="0.3">
      <c r="A79" s="198"/>
      <c r="B79" s="200"/>
      <c r="C79" s="200"/>
      <c r="D79" s="200"/>
      <c r="E79" s="200"/>
      <c r="F79" s="84" t="s">
        <v>156</v>
      </c>
      <c r="G79" s="85"/>
      <c r="H79" s="8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38"/>
    </row>
    <row r="80" spans="1:78" ht="12.95" customHeight="1" x14ac:dyDescent="0.3">
      <c r="A80" s="198"/>
      <c r="B80" s="200"/>
      <c r="C80" s="200"/>
      <c r="D80" s="200"/>
      <c r="E80" s="200"/>
      <c r="F80" s="84" t="s">
        <v>155</v>
      </c>
      <c r="G80" s="85"/>
      <c r="H80" s="8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38"/>
    </row>
    <row r="81" spans="1:39" ht="12.95" customHeight="1" x14ac:dyDescent="0.3">
      <c r="A81" s="198"/>
      <c r="B81" s="200"/>
      <c r="C81" s="200"/>
      <c r="D81" s="200"/>
      <c r="E81" s="200"/>
      <c r="F81" s="84" t="s">
        <v>157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38"/>
    </row>
    <row r="82" spans="1:39" ht="12.95" customHeight="1" x14ac:dyDescent="0.3">
      <c r="A82" s="199"/>
      <c r="B82" s="201"/>
      <c r="C82" s="201"/>
      <c r="D82" s="201"/>
      <c r="E82" s="201"/>
      <c r="F82" s="84" t="s">
        <v>158</v>
      </c>
      <c r="G82" s="85"/>
      <c r="H82" s="8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38"/>
    </row>
    <row r="83" spans="1:39" ht="15" customHeight="1" x14ac:dyDescent="0.3">
      <c r="A83" s="191" t="s">
        <v>160</v>
      </c>
      <c r="B83" s="192"/>
      <c r="C83" s="192"/>
      <c r="D83" s="192"/>
      <c r="E83" s="192"/>
      <c r="F83" s="192"/>
      <c r="G83" s="192"/>
      <c r="H83" s="192"/>
      <c r="I83" s="192"/>
      <c r="J83" s="192"/>
      <c r="K83" s="192"/>
      <c r="L83" s="192"/>
      <c r="M83" s="192"/>
      <c r="N83" s="192"/>
      <c r="O83" s="192"/>
      <c r="P83" s="192"/>
      <c r="Q83" s="192"/>
      <c r="R83" s="192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46"/>
      <c r="AK83" s="46"/>
      <c r="AL83" s="46"/>
      <c r="AM83" s="123"/>
    </row>
    <row r="84" spans="1:39" ht="15" customHeight="1" x14ac:dyDescent="0.3">
      <c r="A84" s="198" t="s">
        <v>159</v>
      </c>
      <c r="B84" s="200"/>
      <c r="C84" s="200"/>
      <c r="D84" s="200"/>
      <c r="E84" s="194" t="s">
        <v>91</v>
      </c>
      <c r="F84" s="194"/>
      <c r="G84" s="194"/>
      <c r="H84" s="195" t="s">
        <v>271</v>
      </c>
      <c r="I84" s="195"/>
      <c r="J84" s="195"/>
      <c r="K84" s="195"/>
      <c r="L84" s="195"/>
      <c r="M84" s="194" t="s">
        <v>150</v>
      </c>
      <c r="N84" s="194"/>
      <c r="O84" s="194"/>
      <c r="P84" s="195" t="s">
        <v>272</v>
      </c>
      <c r="Q84" s="195"/>
      <c r="R84" s="195"/>
      <c r="S84" s="195"/>
      <c r="T84" s="194" t="s">
        <v>92</v>
      </c>
      <c r="U84" s="194"/>
      <c r="V84" s="194"/>
      <c r="W84" s="194"/>
      <c r="X84" s="195" t="s">
        <v>93</v>
      </c>
      <c r="Y84" s="195"/>
      <c r="Z84" s="196" t="s">
        <v>94</v>
      </c>
      <c r="AA84" s="196"/>
      <c r="AB84" s="196"/>
      <c r="AC84" s="195" t="s">
        <v>95</v>
      </c>
      <c r="AD84" s="193" t="s">
        <v>94</v>
      </c>
      <c r="AE84" s="193"/>
      <c r="AF84" s="193"/>
      <c r="AG84" s="194" t="s">
        <v>151</v>
      </c>
      <c r="AH84" s="194"/>
      <c r="AI84" s="153" t="s">
        <v>152</v>
      </c>
      <c r="AJ84" s="153"/>
      <c r="AK84" s="153"/>
      <c r="AL84" s="153"/>
      <c r="AM84" s="154"/>
    </row>
    <row r="85" spans="1:39" ht="15" customHeight="1" x14ac:dyDescent="0.3">
      <c r="A85" s="198"/>
      <c r="B85" s="200"/>
      <c r="C85" s="200"/>
      <c r="D85" s="200"/>
      <c r="E85" s="194"/>
      <c r="F85" s="194"/>
      <c r="G85" s="194"/>
      <c r="H85" s="195"/>
      <c r="I85" s="195"/>
      <c r="J85" s="195"/>
      <c r="K85" s="195"/>
      <c r="L85" s="195"/>
      <c r="M85" s="194"/>
      <c r="N85" s="194"/>
      <c r="O85" s="194"/>
      <c r="P85" s="195"/>
      <c r="Q85" s="195"/>
      <c r="R85" s="195"/>
      <c r="S85" s="195"/>
      <c r="T85" s="194"/>
      <c r="U85" s="194"/>
      <c r="V85" s="194"/>
      <c r="W85" s="194"/>
      <c r="X85" s="195"/>
      <c r="Y85" s="195"/>
      <c r="Z85" s="196"/>
      <c r="AA85" s="196"/>
      <c r="AB85" s="196"/>
      <c r="AC85" s="195"/>
      <c r="AD85" s="193"/>
      <c r="AE85" s="193"/>
      <c r="AF85" s="193"/>
      <c r="AG85" s="194"/>
      <c r="AH85" s="194"/>
      <c r="AI85" s="153"/>
      <c r="AJ85" s="153"/>
      <c r="AK85" s="153"/>
      <c r="AL85" s="153"/>
      <c r="AM85" s="154"/>
    </row>
    <row r="86" spans="1:39" ht="24.95" customHeight="1" x14ac:dyDescent="0.3">
      <c r="A86" s="198" t="s">
        <v>357</v>
      </c>
      <c r="B86" s="194"/>
      <c r="C86" s="194"/>
      <c r="D86" s="153" t="s">
        <v>152</v>
      </c>
      <c r="E86" s="153"/>
      <c r="F86" s="153"/>
      <c r="G86" s="153"/>
      <c r="H86" s="153"/>
      <c r="I86" s="153"/>
      <c r="J86" s="153" t="s">
        <v>152</v>
      </c>
      <c r="K86" s="153"/>
      <c r="L86" s="153"/>
      <c r="M86" s="153"/>
      <c r="N86" s="153"/>
      <c r="O86" s="153"/>
      <c r="P86" s="153" t="s">
        <v>152</v>
      </c>
      <c r="Q86" s="153"/>
      <c r="R86" s="153"/>
      <c r="S86" s="153"/>
      <c r="T86" s="153"/>
      <c r="U86" s="153"/>
      <c r="V86" s="153" t="s">
        <v>152</v>
      </c>
      <c r="W86" s="153"/>
      <c r="X86" s="153"/>
      <c r="Y86" s="153"/>
      <c r="Z86" s="153"/>
      <c r="AA86" s="153"/>
      <c r="AB86" s="153" t="s">
        <v>152</v>
      </c>
      <c r="AC86" s="153"/>
      <c r="AD86" s="153"/>
      <c r="AE86" s="153"/>
      <c r="AF86" s="153"/>
      <c r="AG86" s="153"/>
      <c r="AH86" s="153" t="s">
        <v>152</v>
      </c>
      <c r="AI86" s="153"/>
      <c r="AJ86" s="153"/>
      <c r="AK86" s="153"/>
      <c r="AL86" s="153"/>
      <c r="AM86" s="154"/>
    </row>
    <row r="87" spans="1:39" ht="24.95" customHeight="1" x14ac:dyDescent="0.3">
      <c r="A87" s="333"/>
      <c r="B87" s="254"/>
      <c r="C87" s="254"/>
      <c r="D87" s="155" t="s">
        <v>152</v>
      </c>
      <c r="E87" s="155"/>
      <c r="F87" s="155"/>
      <c r="G87" s="155"/>
      <c r="H87" s="155"/>
      <c r="I87" s="155"/>
      <c r="J87" s="155" t="s">
        <v>152</v>
      </c>
      <c r="K87" s="155"/>
      <c r="L87" s="155"/>
      <c r="M87" s="155"/>
      <c r="N87" s="155"/>
      <c r="O87" s="155"/>
      <c r="P87" s="155" t="s">
        <v>152</v>
      </c>
      <c r="Q87" s="155"/>
      <c r="R87" s="155"/>
      <c r="S87" s="155"/>
      <c r="T87" s="155"/>
      <c r="U87" s="155"/>
      <c r="V87" s="155" t="s">
        <v>152</v>
      </c>
      <c r="W87" s="155"/>
      <c r="X87" s="155"/>
      <c r="Y87" s="155"/>
      <c r="Z87" s="155"/>
      <c r="AA87" s="155"/>
      <c r="AB87" s="155" t="s">
        <v>152</v>
      </c>
      <c r="AC87" s="155"/>
      <c r="AD87" s="155"/>
      <c r="AE87" s="155"/>
      <c r="AF87" s="155"/>
      <c r="AG87" s="155"/>
      <c r="AH87" s="155" t="s">
        <v>152</v>
      </c>
      <c r="AI87" s="155"/>
      <c r="AJ87" s="155"/>
      <c r="AK87" s="155"/>
      <c r="AL87" s="155"/>
      <c r="AM87" s="156"/>
    </row>
    <row r="88" spans="1:39" ht="24.95" customHeight="1" x14ac:dyDescent="0.3">
      <c r="A88" s="184" t="s">
        <v>161</v>
      </c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</row>
    <row r="89" spans="1:39" ht="24.95" customHeight="1" x14ac:dyDescent="0.3">
      <c r="A89" s="7" t="s">
        <v>162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32"/>
    </row>
    <row r="90" spans="1:39" ht="24.95" customHeight="1" x14ac:dyDescent="0.3">
      <c r="A90" s="37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38"/>
    </row>
    <row r="91" spans="1:39" ht="24.95" customHeight="1" x14ac:dyDescent="0.3">
      <c r="A91" s="37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38"/>
    </row>
    <row r="92" spans="1:39" ht="24.95" customHeight="1" x14ac:dyDescent="0.3">
      <c r="A92" s="37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38"/>
    </row>
    <row r="93" spans="1:39" ht="24.95" customHeight="1" x14ac:dyDescent="0.3">
      <c r="A93" s="37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38"/>
    </row>
    <row r="94" spans="1:39" ht="24.95" customHeight="1" x14ac:dyDescent="0.3">
      <c r="A94" s="37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38"/>
    </row>
    <row r="95" spans="1:39" ht="24.95" customHeight="1" x14ac:dyDescent="0.3">
      <c r="A95" s="37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38"/>
    </row>
    <row r="96" spans="1:39" ht="24.95" customHeight="1" x14ac:dyDescent="0.3">
      <c r="A96" s="37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38"/>
    </row>
    <row r="97" spans="1:39" ht="24.95" customHeight="1" x14ac:dyDescent="0.3">
      <c r="A97" s="37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38"/>
    </row>
    <row r="98" spans="1:39" ht="24.95" customHeight="1" x14ac:dyDescent="0.3">
      <c r="A98" s="37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38"/>
    </row>
    <row r="99" spans="1:39" ht="24.95" customHeight="1" x14ac:dyDescent="0.3">
      <c r="A99" s="37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38"/>
    </row>
    <row r="100" spans="1:39" ht="24.95" customHeight="1" x14ac:dyDescent="0.3">
      <c r="A100" s="37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38"/>
    </row>
    <row r="101" spans="1:39" ht="24.95" customHeight="1" x14ac:dyDescent="0.3">
      <c r="A101" s="37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38"/>
    </row>
    <row r="102" spans="1:39" ht="24.95" customHeight="1" x14ac:dyDescent="0.3">
      <c r="A102" s="39"/>
      <c r="B102" s="33" t="s">
        <v>164</v>
      </c>
      <c r="C102" s="33"/>
      <c r="D102" s="33" t="s">
        <v>165</v>
      </c>
      <c r="E102" s="33"/>
      <c r="F102" s="33"/>
      <c r="G102" s="33"/>
      <c r="H102" s="33"/>
      <c r="I102" s="33"/>
      <c r="J102" s="33"/>
      <c r="K102" s="33"/>
      <c r="L102" s="33" t="s">
        <v>166</v>
      </c>
      <c r="M102" s="33"/>
      <c r="N102" s="33"/>
      <c r="O102" s="33"/>
      <c r="P102" s="33"/>
      <c r="Q102" s="33" t="s">
        <v>167</v>
      </c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40"/>
    </row>
    <row r="103" spans="1:39" ht="24.95" customHeight="1" x14ac:dyDescent="0.3">
      <c r="A103" s="7" t="s">
        <v>163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32"/>
    </row>
    <row r="104" spans="1:39" ht="24.95" customHeight="1" x14ac:dyDescent="0.3">
      <c r="A104" s="37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38"/>
    </row>
    <row r="105" spans="1:39" ht="24.95" customHeight="1" x14ac:dyDescent="0.3">
      <c r="A105" s="37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38"/>
    </row>
    <row r="106" spans="1:39" ht="24.95" customHeight="1" x14ac:dyDescent="0.3">
      <c r="A106" s="37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38"/>
    </row>
    <row r="107" spans="1:39" ht="24.95" customHeight="1" x14ac:dyDescent="0.3">
      <c r="A107" s="37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38"/>
    </row>
    <row r="108" spans="1:39" ht="24.95" customHeight="1" x14ac:dyDescent="0.3">
      <c r="A108" s="37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38"/>
    </row>
    <row r="109" spans="1:39" ht="24.95" customHeight="1" x14ac:dyDescent="0.3">
      <c r="A109" s="37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38"/>
    </row>
    <row r="110" spans="1:39" ht="24.95" customHeight="1" x14ac:dyDescent="0.3">
      <c r="A110" s="37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38"/>
    </row>
    <row r="111" spans="1:39" ht="24.95" customHeight="1" x14ac:dyDescent="0.3">
      <c r="A111" s="37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38"/>
    </row>
    <row r="112" spans="1:39" ht="24.95" customHeight="1" x14ac:dyDescent="0.3">
      <c r="A112" s="37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38"/>
    </row>
    <row r="113" spans="1:39" ht="24.95" customHeight="1" x14ac:dyDescent="0.3">
      <c r="A113" s="37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38"/>
    </row>
    <row r="114" spans="1:39" ht="24.95" customHeight="1" x14ac:dyDescent="0.3">
      <c r="A114" s="37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38"/>
    </row>
    <row r="115" spans="1:39" ht="24.95" customHeight="1" x14ac:dyDescent="0.3">
      <c r="A115" s="39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40"/>
    </row>
    <row r="116" spans="1:39" ht="24.95" customHeight="1" x14ac:dyDescent="0.3"/>
    <row r="117" spans="1:39" ht="24.95" customHeight="1" x14ac:dyDescent="0.3"/>
    <row r="118" spans="1:39" ht="24.95" customHeight="1" x14ac:dyDescent="0.3"/>
    <row r="119" spans="1:39" ht="24.95" customHeight="1" x14ac:dyDescent="0.3"/>
    <row r="120" spans="1:39" ht="24.95" customHeight="1" x14ac:dyDescent="0.3"/>
    <row r="121" spans="1:39" ht="24.95" customHeight="1" x14ac:dyDescent="0.3"/>
    <row r="122" spans="1:39" ht="24.95" customHeight="1" x14ac:dyDescent="0.3"/>
    <row r="123" spans="1:39" ht="24.95" customHeight="1" x14ac:dyDescent="0.3"/>
    <row r="124" spans="1:39" ht="24.95" customHeight="1" x14ac:dyDescent="0.3"/>
    <row r="125" spans="1:39" ht="24.95" customHeight="1" x14ac:dyDescent="0.3"/>
    <row r="126" spans="1:39" ht="24.95" customHeight="1" x14ac:dyDescent="0.3"/>
    <row r="127" spans="1:39" ht="24.95" customHeight="1" x14ac:dyDescent="0.3"/>
    <row r="128" spans="1:39" ht="24.95" customHeight="1" x14ac:dyDescent="0.3"/>
    <row r="129" ht="24.95" customHeight="1" x14ac:dyDescent="0.3"/>
    <row r="130" ht="24.95" customHeight="1" x14ac:dyDescent="0.3"/>
    <row r="131" ht="24.95" customHeight="1" x14ac:dyDescent="0.3"/>
    <row r="132" ht="24.95" customHeight="1" x14ac:dyDescent="0.3"/>
    <row r="133" ht="24.95" customHeight="1" x14ac:dyDescent="0.3"/>
    <row r="134" ht="24.95" customHeight="1" x14ac:dyDescent="0.3"/>
    <row r="135" ht="24.95" customHeight="1" x14ac:dyDescent="0.3"/>
    <row r="136" ht="24.95" customHeight="1" x14ac:dyDescent="0.3"/>
    <row r="137" ht="24.95" customHeight="1" x14ac:dyDescent="0.3"/>
    <row r="138" ht="15" customHeight="1" x14ac:dyDescent="0.3"/>
    <row r="139" ht="15" customHeight="1" x14ac:dyDescent="0.3"/>
  </sheetData>
  <mergeCells count="346">
    <mergeCell ref="B8:AM8"/>
    <mergeCell ref="B16:AM16"/>
    <mergeCell ref="A15:G15"/>
    <mergeCell ref="P77:S77"/>
    <mergeCell ref="M77:O77"/>
    <mergeCell ref="F77:L77"/>
    <mergeCell ref="P84:S85"/>
    <mergeCell ref="M84:O85"/>
    <mergeCell ref="E84:G85"/>
    <mergeCell ref="A84:D85"/>
    <mergeCell ref="T70:AM70"/>
    <mergeCell ref="T71:AM71"/>
    <mergeCell ref="T72:AM72"/>
    <mergeCell ref="T73:AM73"/>
    <mergeCell ref="T74:AM74"/>
    <mergeCell ref="T75:AM75"/>
    <mergeCell ref="A46:H46"/>
    <mergeCell ref="A47:H48"/>
    <mergeCell ref="I46:L46"/>
    <mergeCell ref="I48:L48"/>
    <mergeCell ref="I47:L47"/>
    <mergeCell ref="B63:G63"/>
    <mergeCell ref="H39:P39"/>
    <mergeCell ref="AG38:AI39"/>
    <mergeCell ref="D86:I86"/>
    <mergeCell ref="D87:I87"/>
    <mergeCell ref="A86:C87"/>
    <mergeCell ref="A75:S75"/>
    <mergeCell ref="A74:S74"/>
    <mergeCell ref="A73:S73"/>
    <mergeCell ref="A72:S72"/>
    <mergeCell ref="A71:S71"/>
    <mergeCell ref="A70:S70"/>
    <mergeCell ref="B77:E77"/>
    <mergeCell ref="A39:G39"/>
    <mergeCell ref="AB40:AD40"/>
    <mergeCell ref="AK40:AM40"/>
    <mergeCell ref="V40:AA40"/>
    <mergeCell ref="AE40:AJ40"/>
    <mergeCell ref="A40:U40"/>
    <mergeCell ref="AL35:AM35"/>
    <mergeCell ref="R36:W36"/>
    <mergeCell ref="AD36:AJ36"/>
    <mergeCell ref="X37:Y37"/>
    <mergeCell ref="T37:W37"/>
    <mergeCell ref="Q38:T38"/>
    <mergeCell ref="Q39:T39"/>
    <mergeCell ref="Z37:AC37"/>
    <mergeCell ref="AG37:AJ37"/>
    <mergeCell ref="U38:AC38"/>
    <mergeCell ref="U39:AC39"/>
    <mergeCell ref="N35:Q36"/>
    <mergeCell ref="R35:W35"/>
    <mergeCell ref="X35:AC35"/>
    <mergeCell ref="AD35:AH35"/>
    <mergeCell ref="AI35:AK35"/>
    <mergeCell ref="D35:G35"/>
    <mergeCell ref="AK28:AM28"/>
    <mergeCell ref="D36:G36"/>
    <mergeCell ref="H36:J36"/>
    <mergeCell ref="A35:C36"/>
    <mergeCell ref="H35:J35"/>
    <mergeCell ref="K35:M36"/>
    <mergeCell ref="X36:AC36"/>
    <mergeCell ref="A37:F37"/>
    <mergeCell ref="H38:P38"/>
    <mergeCell ref="I28:L28"/>
    <mergeCell ref="E28:H28"/>
    <mergeCell ref="A38:G38"/>
    <mergeCell ref="E25:G25"/>
    <mergeCell ref="E27:L27"/>
    <mergeCell ref="I29:L32"/>
    <mergeCell ref="E29:H32"/>
    <mergeCell ref="V19:AA19"/>
    <mergeCell ref="AF19:AI19"/>
    <mergeCell ref="A19:D19"/>
    <mergeCell ref="E19:L19"/>
    <mergeCell ref="A27:D32"/>
    <mergeCell ref="M29:Q30"/>
    <mergeCell ref="M31:Q32"/>
    <mergeCell ref="R29:T30"/>
    <mergeCell ref="R31:T32"/>
    <mergeCell ref="U29:U30"/>
    <mergeCell ref="Y29:Y30"/>
    <mergeCell ref="Z29:AB30"/>
    <mergeCell ref="AC29:AG30"/>
    <mergeCell ref="M27:Q28"/>
    <mergeCell ref="R27:AB28"/>
    <mergeCell ref="AB19:AD19"/>
    <mergeCell ref="AC27:AG28"/>
    <mergeCell ref="AH29:AJ30"/>
    <mergeCell ref="AH27:AM27"/>
    <mergeCell ref="AH28:AJ28"/>
    <mergeCell ref="Y31:Y32"/>
    <mergeCell ref="Z31:AB32"/>
    <mergeCell ref="AC31:AG32"/>
    <mergeCell ref="AH31:AJ32"/>
    <mergeCell ref="AK31:AM32"/>
    <mergeCell ref="V29:X30"/>
    <mergeCell ref="AJ19:AM19"/>
    <mergeCell ref="M19:U19"/>
    <mergeCell ref="AK20:AM21"/>
    <mergeCell ref="Y20:AA21"/>
    <mergeCell ref="Y22:AA22"/>
    <mergeCell ref="Y23:AA23"/>
    <mergeCell ref="Y24:AA24"/>
    <mergeCell ref="Y25:AA25"/>
    <mergeCell ref="Y26:AA26"/>
    <mergeCell ref="AE20:AG21"/>
    <mergeCell ref="AE22:AG22"/>
    <mergeCell ref="AE23:AG23"/>
    <mergeCell ref="AE24:AG24"/>
    <mergeCell ref="AE25:AG25"/>
    <mergeCell ref="AE26:AG26"/>
    <mergeCell ref="AH20:AJ21"/>
    <mergeCell ref="AH22:AJ22"/>
    <mergeCell ref="AH23:AJ23"/>
    <mergeCell ref="A11:F11"/>
    <mergeCell ref="P11:R11"/>
    <mergeCell ref="G14:L14"/>
    <mergeCell ref="Q14:AA14"/>
    <mergeCell ref="AA15:AC15"/>
    <mergeCell ref="AJ15:AM15"/>
    <mergeCell ref="AE15:AH15"/>
    <mergeCell ref="W12:AA12"/>
    <mergeCell ref="A12:H12"/>
    <mergeCell ref="AF13:AK13"/>
    <mergeCell ref="W13:AC13"/>
    <mergeCell ref="A13:H13"/>
    <mergeCell ref="AF14:AH14"/>
    <mergeCell ref="AB14:AE14"/>
    <mergeCell ref="A14:F14"/>
    <mergeCell ref="M14:P14"/>
    <mergeCell ref="AD13:AE13"/>
    <mergeCell ref="AI2:AM3"/>
    <mergeCell ref="AI1:AM1"/>
    <mergeCell ref="AD2:AH3"/>
    <mergeCell ref="AD1:AH1"/>
    <mergeCell ref="Y2:AC3"/>
    <mergeCell ref="Y1:AC1"/>
    <mergeCell ref="A1:X3"/>
    <mergeCell ref="E6:W6"/>
    <mergeCell ref="AB5:AE5"/>
    <mergeCell ref="AJ5:AL5"/>
    <mergeCell ref="O5:W5"/>
    <mergeCell ref="AD4:AM4"/>
    <mergeCell ref="Y4:AC4"/>
    <mergeCell ref="A4:X4"/>
    <mergeCell ref="AB6:AC6"/>
    <mergeCell ref="X6:AA6"/>
    <mergeCell ref="A6:D6"/>
    <mergeCell ref="X5:AA5"/>
    <mergeCell ref="E5:J5"/>
    <mergeCell ref="K5:N5"/>
    <mergeCell ref="A5:D5"/>
    <mergeCell ref="AU18:AX18"/>
    <mergeCell ref="AK23:AM23"/>
    <mergeCell ref="AK24:AM24"/>
    <mergeCell ref="AK25:AM25"/>
    <mergeCell ref="AK26:AM26"/>
    <mergeCell ref="P25:R25"/>
    <mergeCell ref="S25:U25"/>
    <mergeCell ref="P26:R26"/>
    <mergeCell ref="S26:U26"/>
    <mergeCell ref="V20:X21"/>
    <mergeCell ref="AB20:AD21"/>
    <mergeCell ref="AB22:AD22"/>
    <mergeCell ref="AB23:AD23"/>
    <mergeCell ref="AB24:AD24"/>
    <mergeCell ref="AB25:AD25"/>
    <mergeCell ref="AB26:AD26"/>
    <mergeCell ref="V23:X23"/>
    <mergeCell ref="V24:X24"/>
    <mergeCell ref="V25:X25"/>
    <mergeCell ref="V26:X26"/>
    <mergeCell ref="AH24:AJ24"/>
    <mergeCell ref="AH25:AJ25"/>
    <mergeCell ref="AH26:AJ26"/>
    <mergeCell ref="AK22:AM22"/>
    <mergeCell ref="A24:D24"/>
    <mergeCell ref="P20:U20"/>
    <mergeCell ref="S21:U21"/>
    <mergeCell ref="P21:R21"/>
    <mergeCell ref="S22:U22"/>
    <mergeCell ref="P22:R22"/>
    <mergeCell ref="P23:R23"/>
    <mergeCell ref="S23:U23"/>
    <mergeCell ref="P24:R24"/>
    <mergeCell ref="S24:U24"/>
    <mergeCell ref="I24:K24"/>
    <mergeCell ref="M24:O24"/>
    <mergeCell ref="E20:O21"/>
    <mergeCell ref="H15:J15"/>
    <mergeCell ref="W15:Z15"/>
    <mergeCell ref="AR19:AT19"/>
    <mergeCell ref="AO18:AQ19"/>
    <mergeCell ref="E23:G23"/>
    <mergeCell ref="I23:K23"/>
    <mergeCell ref="A17:AI17"/>
    <mergeCell ref="T15:V15"/>
    <mergeCell ref="A20:D21"/>
    <mergeCell ref="A22:D22"/>
    <mergeCell ref="A23:D23"/>
    <mergeCell ref="K10:M10"/>
    <mergeCell ref="U11:W11"/>
    <mergeCell ref="AB12:AC12"/>
    <mergeCell ref="E10:J10"/>
    <mergeCell ref="I12:J12"/>
    <mergeCell ref="I13:J13"/>
    <mergeCell ref="A10:D10"/>
    <mergeCell ref="AE7:AM7"/>
    <mergeCell ref="N10:T10"/>
    <mergeCell ref="X10:AD10"/>
    <mergeCell ref="AH10:AM10"/>
    <mergeCell ref="X11:AM11"/>
    <mergeCell ref="J7:R7"/>
    <mergeCell ref="T7:AC7"/>
    <mergeCell ref="A7:F7"/>
    <mergeCell ref="Q13:R13"/>
    <mergeCell ref="A9:AI9"/>
    <mergeCell ref="U10:W10"/>
    <mergeCell ref="AE10:AG10"/>
    <mergeCell ref="S11:T11"/>
    <mergeCell ref="M11:O11"/>
    <mergeCell ref="G11:L11"/>
    <mergeCell ref="Q12:R12"/>
    <mergeCell ref="AL13:AM13"/>
    <mergeCell ref="AD37:AF37"/>
    <mergeCell ref="V22:X22"/>
    <mergeCell ref="AK37:AM37"/>
    <mergeCell ref="AD38:AF38"/>
    <mergeCell ref="AK36:AM36"/>
    <mergeCell ref="M37:P37"/>
    <mergeCell ref="G37:L37"/>
    <mergeCell ref="AD39:AF39"/>
    <mergeCell ref="AJ39:AM39"/>
    <mergeCell ref="E22:G22"/>
    <mergeCell ref="I22:K22"/>
    <mergeCell ref="M22:O22"/>
    <mergeCell ref="Q37:R37"/>
    <mergeCell ref="AJ38:AM38"/>
    <mergeCell ref="M23:O23"/>
    <mergeCell ref="E24:G24"/>
    <mergeCell ref="I25:K25"/>
    <mergeCell ref="M25:O25"/>
    <mergeCell ref="E26:G26"/>
    <mergeCell ref="I26:K26"/>
    <mergeCell ref="M26:O26"/>
    <mergeCell ref="AK29:AM30"/>
    <mergeCell ref="U31:U32"/>
    <mergeCell ref="V31:X32"/>
    <mergeCell ref="AG61:AJ61"/>
    <mergeCell ref="H44:K44"/>
    <mergeCell ref="L44:O44"/>
    <mergeCell ref="Q44:S44"/>
    <mergeCell ref="V44:Y44"/>
    <mergeCell ref="AR18:AT18"/>
    <mergeCell ref="A25:D25"/>
    <mergeCell ref="A26:D26"/>
    <mergeCell ref="AC69:AE69"/>
    <mergeCell ref="E58:H60"/>
    <mergeCell ref="I58:L60"/>
    <mergeCell ref="M59:P60"/>
    <mergeCell ref="Q59:T60"/>
    <mergeCell ref="U58:X60"/>
    <mergeCell ref="M58:T58"/>
    <mergeCell ref="A68:AI68"/>
    <mergeCell ref="A69:G69"/>
    <mergeCell ref="I69:K69"/>
    <mergeCell ref="M69:O69"/>
    <mergeCell ref="Y58:AB60"/>
    <mergeCell ref="Q69:S69"/>
    <mergeCell ref="U69:W69"/>
    <mergeCell ref="Y69:AA69"/>
    <mergeCell ref="AC58:AF60"/>
    <mergeCell ref="AG58:AJ60"/>
    <mergeCell ref="I61:L61"/>
    <mergeCell ref="M61:P61"/>
    <mergeCell ref="C44:F44"/>
    <mergeCell ref="A83:AI83"/>
    <mergeCell ref="A88:AI88"/>
    <mergeCell ref="AD84:AF85"/>
    <mergeCell ref="AG84:AH85"/>
    <mergeCell ref="AI84:AM85"/>
    <mergeCell ref="H84:L85"/>
    <mergeCell ref="T84:W85"/>
    <mergeCell ref="X84:Y85"/>
    <mergeCell ref="Z84:AB85"/>
    <mergeCell ref="AC84:AC85"/>
    <mergeCell ref="A77:A82"/>
    <mergeCell ref="B78:E82"/>
    <mergeCell ref="A76:AI76"/>
    <mergeCell ref="T47:X48"/>
    <mergeCell ref="Y47:AB47"/>
    <mergeCell ref="AG47:AI47"/>
    <mergeCell ref="AC47:AE47"/>
    <mergeCell ref="AI46:AM46"/>
    <mergeCell ref="AC44:AE44"/>
    <mergeCell ref="AG44:AI44"/>
    <mergeCell ref="AK44:AM44"/>
    <mergeCell ref="AN47:AP47"/>
    <mergeCell ref="AN46:AP46"/>
    <mergeCell ref="AN48:AP48"/>
    <mergeCell ref="E56:P56"/>
    <mergeCell ref="W56:AJ56"/>
    <mergeCell ref="AJ47:AM47"/>
    <mergeCell ref="AC46:AG46"/>
    <mergeCell ref="Y46:AB46"/>
    <mergeCell ref="Y48:AE48"/>
    <mergeCell ref="AF48:AM48"/>
    <mergeCell ref="Q47:S47"/>
    <mergeCell ref="M47:O47"/>
    <mergeCell ref="M48:S48"/>
    <mergeCell ref="A45:AI45"/>
    <mergeCell ref="M46:T46"/>
    <mergeCell ref="U46:X46"/>
    <mergeCell ref="AG62:AJ62"/>
    <mergeCell ref="P86:U86"/>
    <mergeCell ref="J86:O86"/>
    <mergeCell ref="V86:AA86"/>
    <mergeCell ref="AB86:AG86"/>
    <mergeCell ref="AH86:AM86"/>
    <mergeCell ref="J87:O87"/>
    <mergeCell ref="P87:U87"/>
    <mergeCell ref="V87:AA87"/>
    <mergeCell ref="AB87:AG87"/>
    <mergeCell ref="AH87:AM87"/>
    <mergeCell ref="AG77:AH77"/>
    <mergeCell ref="T77:W77"/>
    <mergeCell ref="X77:Y77"/>
    <mergeCell ref="Z77:AB77"/>
    <mergeCell ref="AD77:AF77"/>
    <mergeCell ref="AI77:AM77"/>
    <mergeCell ref="E61:F62"/>
    <mergeCell ref="G61:H61"/>
    <mergeCell ref="G62:H62"/>
    <mergeCell ref="I62:L62"/>
    <mergeCell ref="M62:P62"/>
    <mergeCell ref="Q62:T62"/>
    <mergeCell ref="U62:X62"/>
    <mergeCell ref="Y62:AB62"/>
    <mergeCell ref="AC62:AF62"/>
    <mergeCell ref="Q61:T61"/>
    <mergeCell ref="U61:X61"/>
    <mergeCell ref="Y61:AB61"/>
    <mergeCell ref="AC61:AF61"/>
  </mergeCells>
  <phoneticPr fontId="1" type="noConversion"/>
  <pageMargins left="0.25" right="0.25" top="0.75" bottom="0.75" header="0.3" footer="0.3"/>
  <pageSetup paperSize="9" scale="97" fitToHeight="0" orientation="portrait" horizontalDpi="300" verticalDpi="300" r:id="rId1"/>
  <headerFooter>
    <oddHeader>&amp;C&amp;"Bahnschrift SemiBold,보통"&amp;20&amp;K0000FFPro&amp;K00-048mecha&amp;R&amp;8엔지니어링 주체, 기계기술사사무소&amp;11
&amp;"-,굵게"&amp;10(주)프로메카 031)8067-6111</oddHeader>
    <oddFooter>&amp;L&amp;8본 작업계획서는 (주)프로메카에서 건설현장의 안전을 위하여 무료로 배포하는 양식입니다. 
다운로드 : https://www.promecha.com/ssForum/board.php?bid=3</oddFooter>
  </headerFooter>
  <rowBreaks count="3" manualBreakCount="3">
    <brk id="32" max="38" man="1"/>
    <brk id="44" max="51" man="1"/>
    <brk id="87" max="5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Check Box 4">
              <controlPr defaultSize="0" autoFill="0" autoLine="0" autoPict="0">
                <anchor moveWithCells="1">
                  <from>
                    <xdr:col>8</xdr:col>
                    <xdr:colOff>0</xdr:colOff>
                    <xdr:row>6</xdr:row>
                    <xdr:rowOff>57150</xdr:rowOff>
                  </from>
                  <to>
                    <xdr:col>9</xdr:col>
                    <xdr:colOff>95250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Check Box 5">
              <controlPr defaultSize="0" autoFill="0" autoLine="0" autoPict="0">
                <anchor moveWithCells="1">
                  <from>
                    <xdr:col>17</xdr:col>
                    <xdr:colOff>171450</xdr:colOff>
                    <xdr:row>6</xdr:row>
                    <xdr:rowOff>57150</xdr:rowOff>
                  </from>
                  <to>
                    <xdr:col>19</xdr:col>
                    <xdr:colOff>85725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Check Box 6">
              <controlPr defaultSize="0" autoFill="0" autoLine="0" autoPict="0">
                <anchor moveWithCells="1">
                  <from>
                    <xdr:col>28</xdr:col>
                    <xdr:colOff>180975</xdr:colOff>
                    <xdr:row>6</xdr:row>
                    <xdr:rowOff>57150</xdr:rowOff>
                  </from>
                  <to>
                    <xdr:col>30</xdr:col>
                    <xdr:colOff>104775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7" name="Check Box 17">
              <controlPr defaultSize="0" autoFill="0" autoLine="0" autoPict="0">
                <anchor moveWithCells="1">
                  <from>
                    <xdr:col>7</xdr:col>
                    <xdr:colOff>0</xdr:colOff>
                    <xdr:row>68</xdr:row>
                    <xdr:rowOff>9525</xdr:rowOff>
                  </from>
                  <to>
                    <xdr:col>8</xdr:col>
                    <xdr:colOff>95250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8" name="Check Box 18">
              <controlPr defaultSize="0" autoFill="0" autoLine="0" autoPict="0">
                <anchor moveWithCells="1">
                  <from>
                    <xdr:col>11</xdr:col>
                    <xdr:colOff>0</xdr:colOff>
                    <xdr:row>68</xdr:row>
                    <xdr:rowOff>9525</xdr:rowOff>
                  </from>
                  <to>
                    <xdr:col>12</xdr:col>
                    <xdr:colOff>95250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9" name="Check Box 19">
              <controlPr defaultSize="0" autoFill="0" autoLine="0" autoPict="0">
                <anchor moveWithCells="1">
                  <from>
                    <xdr:col>15</xdr:col>
                    <xdr:colOff>0</xdr:colOff>
                    <xdr:row>68</xdr:row>
                    <xdr:rowOff>9525</xdr:rowOff>
                  </from>
                  <to>
                    <xdr:col>16</xdr:col>
                    <xdr:colOff>95250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0" name="Check Box 20">
              <controlPr defaultSize="0" autoFill="0" autoLine="0" autoPict="0">
                <anchor moveWithCells="1">
                  <from>
                    <xdr:col>19</xdr:col>
                    <xdr:colOff>0</xdr:colOff>
                    <xdr:row>68</xdr:row>
                    <xdr:rowOff>9525</xdr:rowOff>
                  </from>
                  <to>
                    <xdr:col>20</xdr:col>
                    <xdr:colOff>95250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1" name="Check Box 21">
              <controlPr defaultSize="0" autoFill="0" autoLine="0" autoPict="0">
                <anchor moveWithCells="1">
                  <from>
                    <xdr:col>23</xdr:col>
                    <xdr:colOff>0</xdr:colOff>
                    <xdr:row>68</xdr:row>
                    <xdr:rowOff>9525</xdr:rowOff>
                  </from>
                  <to>
                    <xdr:col>24</xdr:col>
                    <xdr:colOff>95250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2" name="Check Box 22">
              <controlPr defaultSize="0" autoFill="0" autoLine="0" autoPict="0">
                <anchor moveWithCells="1">
                  <from>
                    <xdr:col>27</xdr:col>
                    <xdr:colOff>0</xdr:colOff>
                    <xdr:row>68</xdr:row>
                    <xdr:rowOff>9525</xdr:rowOff>
                  </from>
                  <to>
                    <xdr:col>28</xdr:col>
                    <xdr:colOff>95250</xdr:colOff>
                    <xdr:row>69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>
          <x14:formula1>
            <xm:f>입력데이터!$I$3:$I$5</xm:f>
          </x14:formula1>
          <xm:sqref>AD13 AL13 AB40 AK40</xm:sqref>
        </x14:dataValidation>
        <x14:dataValidation type="list" allowBlank="1" showInputMessage="1" showErrorMessage="1">
          <x14:formula1>
            <xm:f>입력데이터!$H$3:$H$7</xm:f>
          </x14:formula1>
          <xm:sqref>S11</xm:sqref>
        </x14:dataValidation>
        <x14:dataValidation type="list" allowBlank="1" showInputMessage="1" showErrorMessage="1">
          <x14:formula1>
            <xm:f>입력데이터!$B$3:$B$81</xm:f>
          </x14:formula1>
          <xm:sqref>AB6:AC6 AB12:AC12 I13:J13 AB5</xm:sqref>
        </x14:dataValidation>
        <x14:dataValidation type="list" allowBlank="1" showInputMessage="1" showErrorMessage="1">
          <x14:formula1>
            <xm:f>입력데이터!$D$3:$D$14</xm:f>
          </x14:formula1>
          <xm:sqref>AE12 AJ12 AJ14 AE6 AG5 AJ6 S12:S13 L12:L13</xm:sqref>
        </x14:dataValidation>
        <x14:dataValidation type="list" allowBlank="1" showInputMessage="1" showErrorMessage="1">
          <x14:formula1>
            <xm:f>입력데이터!$E$3:$E$33</xm:f>
          </x14:formula1>
          <xm:sqref>AG12 AL12 AL14 AG6 AJ5 AL6 U12:U13 N12:N13</xm:sqref>
        </x14:dataValidation>
        <x14:dataValidation type="list" allowBlank="1" showInputMessage="1" showErrorMessage="1">
          <x14:formula1>
            <xm:f>입력데이터!$G$3:$G$21</xm:f>
          </x14:formula1>
          <xm:sqref>Q14</xm:sqref>
        </x14:dataValidation>
        <x14:dataValidation type="list" allowBlank="1" showInputMessage="1" showErrorMessage="1">
          <x14:formula1>
            <xm:f>입력데이터!$F$3:$F$30</xm:f>
          </x14:formula1>
          <xm:sqref>E10:J10</xm:sqref>
        </x14:dataValidation>
        <x14:dataValidation type="list" allowBlank="1" showInputMessage="1" showErrorMessage="1">
          <x14:formula1>
            <xm:f>입력데이터!$C$50:$C$133</xm:f>
          </x14:formula1>
          <xm:sqref>I12:J12 Q12:R13</xm:sqref>
        </x14:dataValidation>
        <x14:dataValidation type="list" allowBlank="1" showInputMessage="1" showErrorMessage="1">
          <x14:formula1>
            <xm:f>입력데이터!$L$3:$L$6</xm:f>
          </x14:formula1>
          <xm:sqref>X35</xm:sqref>
        </x14:dataValidation>
        <x14:dataValidation type="list" allowBlank="1" showInputMessage="1" showErrorMessage="1">
          <x14:formula1>
            <xm:f>입력데이터!$M$3:$M$7</xm:f>
          </x14:formula1>
          <xm:sqref>AI35</xm:sqref>
        </x14:dataValidation>
        <x14:dataValidation type="list" allowBlank="1" showInputMessage="1" showErrorMessage="1">
          <x14:formula1>
            <xm:f>입력데이터!$K$3:$K$5</xm:f>
          </x14:formula1>
          <xm:sqref>H15:J15 T15:V15</xm:sqref>
        </x14:dataValidation>
        <x14:dataValidation type="list" allowBlank="1" showInputMessage="1" showErrorMessage="1">
          <x14:formula1>
            <xm:f>입력데이터!$O$3:$O$8</xm:f>
          </x14:formula1>
          <xm:sqref>G37:L37</xm:sqref>
        </x14:dataValidation>
        <x14:dataValidation type="list" allowBlank="1" showInputMessage="1" showErrorMessage="1">
          <x14:formula1>
            <xm:f>입력데이터!$R$3:$R$7</xm:f>
          </x14:formula1>
          <xm:sqref>AH10</xm:sqref>
        </x14:dataValidation>
        <x14:dataValidation type="list" allowBlank="1" showInputMessage="1" showErrorMessage="1">
          <x14:formula1>
            <xm:f>입력데이터!$C$3:$C$81</xm:f>
          </x14:formula1>
          <xm:sqref>AF14</xm:sqref>
        </x14:dataValidation>
        <x14:dataValidation type="list" allowBlank="1" showInputMessage="1" showErrorMessage="1">
          <x14:formula1>
            <xm:f>입력데이터!$P$3:$P$13</xm:f>
          </x14:formula1>
          <xm:sqref>AE22:AE26</xm:sqref>
        </x14:dataValidation>
        <x14:dataValidation type="list" allowBlank="1" showInputMessage="1" showErrorMessage="1">
          <x14:formula1>
            <xm:f>입력데이터!$J$3:$J$7</xm:f>
          </x14:formula1>
          <xm:sqref>M19</xm:sqref>
        </x14:dataValidation>
        <x14:dataValidation type="list" allowBlank="1" showInputMessage="1" showErrorMessage="1">
          <x14:formula1>
            <xm:f>입력데이터!$N$3:$N$6</xm:f>
          </x14:formula1>
          <xm:sqref>X36</xm:sqref>
        </x14:dataValidation>
        <x14:dataValidation type="list" allowBlank="1" showInputMessage="1" showErrorMessage="1">
          <x14:formula1>
            <xm:f>입력데이터!$S$3:$S$4</xm:f>
          </x14:formula1>
          <xm:sqref>N35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93"/>
  <sheetViews>
    <sheetView view="pageBreakPreview" topLeftCell="A43" zoomScaleSheetLayoutView="100" workbookViewId="0">
      <selection activeCell="B27" sqref="B27"/>
    </sheetView>
  </sheetViews>
  <sheetFormatPr defaultRowHeight="16.5" x14ac:dyDescent="0.3"/>
  <sheetData>
    <row r="3" spans="2:11" x14ac:dyDescent="0.3">
      <c r="B3" s="11" t="s">
        <v>177</v>
      </c>
    </row>
    <row r="4" spans="2:11" ht="17.100000000000001" customHeight="1" x14ac:dyDescent="0.3">
      <c r="B4" s="9" t="s">
        <v>178</v>
      </c>
      <c r="C4" s="346" t="s">
        <v>179</v>
      </c>
      <c r="D4" s="346"/>
      <c r="E4" s="346" t="s">
        <v>180</v>
      </c>
      <c r="F4" s="346"/>
      <c r="G4" s="346"/>
      <c r="H4" s="346"/>
      <c r="I4" s="346"/>
      <c r="J4" s="346"/>
      <c r="K4" s="346"/>
    </row>
    <row r="5" spans="2:11" ht="15.95" customHeight="1" x14ac:dyDescent="0.3">
      <c r="B5" s="8">
        <v>1</v>
      </c>
      <c r="C5" s="347" t="s">
        <v>181</v>
      </c>
      <c r="D5" s="347"/>
      <c r="E5" s="347" t="s">
        <v>181</v>
      </c>
      <c r="F5" s="347"/>
      <c r="G5" s="347"/>
      <c r="H5" s="347"/>
      <c r="I5" s="347"/>
      <c r="J5" s="347"/>
      <c r="K5" s="347"/>
    </row>
    <row r="6" spans="2:11" ht="15.95" customHeight="1" x14ac:dyDescent="0.3">
      <c r="B6" s="8">
        <v>2</v>
      </c>
      <c r="C6" s="347" t="s">
        <v>76</v>
      </c>
      <c r="D6" s="347"/>
      <c r="E6" s="349" t="s">
        <v>182</v>
      </c>
      <c r="F6" s="349"/>
      <c r="G6" s="349"/>
      <c r="H6" s="349"/>
      <c r="I6" s="349"/>
      <c r="J6" s="349"/>
      <c r="K6" s="349"/>
    </row>
    <row r="7" spans="2:11" ht="15.95" customHeight="1" x14ac:dyDescent="0.3">
      <c r="B7" s="8">
        <v>3</v>
      </c>
      <c r="C7" s="347" t="s">
        <v>77</v>
      </c>
      <c r="D7" s="347"/>
      <c r="E7" s="347" t="s">
        <v>77</v>
      </c>
      <c r="F7" s="347"/>
      <c r="G7" s="347"/>
      <c r="H7" s="347"/>
      <c r="I7" s="347"/>
      <c r="J7" s="347"/>
      <c r="K7" s="347"/>
    </row>
    <row r="8" spans="2:11" ht="15.95" customHeight="1" x14ac:dyDescent="0.3">
      <c r="B8" s="8">
        <v>4</v>
      </c>
      <c r="C8" s="347" t="s">
        <v>78</v>
      </c>
      <c r="D8" s="347"/>
      <c r="E8" s="349" t="s">
        <v>183</v>
      </c>
      <c r="F8" s="349"/>
      <c r="G8" s="349"/>
      <c r="H8" s="349"/>
      <c r="I8" s="349"/>
      <c r="J8" s="349"/>
      <c r="K8" s="349"/>
    </row>
    <row r="9" spans="2:11" ht="15.95" customHeight="1" x14ac:dyDescent="0.3">
      <c r="B9" s="8">
        <v>5</v>
      </c>
      <c r="C9" s="347" t="s">
        <v>58</v>
      </c>
      <c r="D9" s="347"/>
      <c r="E9" s="347" t="s">
        <v>58</v>
      </c>
      <c r="F9" s="347"/>
      <c r="G9" s="347"/>
      <c r="H9" s="347"/>
      <c r="I9" s="347"/>
      <c r="J9" s="347"/>
      <c r="K9" s="347"/>
    </row>
    <row r="10" spans="2:11" ht="15.95" customHeight="1" x14ac:dyDescent="0.3">
      <c r="B10" s="8">
        <v>6</v>
      </c>
      <c r="C10" s="347" t="s">
        <v>79</v>
      </c>
      <c r="D10" s="347"/>
      <c r="E10" s="349" t="s">
        <v>184</v>
      </c>
      <c r="F10" s="349"/>
      <c r="G10" s="349"/>
      <c r="H10" s="349"/>
      <c r="I10" s="349"/>
      <c r="J10" s="349"/>
      <c r="K10" s="349"/>
    </row>
    <row r="11" spans="2:11" ht="15.95" customHeight="1" x14ac:dyDescent="0.3">
      <c r="B11" s="8">
        <v>7</v>
      </c>
      <c r="C11" s="347" t="s">
        <v>80</v>
      </c>
      <c r="D11" s="347"/>
      <c r="E11" s="349" t="s">
        <v>185</v>
      </c>
      <c r="F11" s="349"/>
      <c r="G11" s="349"/>
      <c r="H11" s="349"/>
      <c r="I11" s="349"/>
      <c r="J11" s="349"/>
      <c r="K11" s="349"/>
    </row>
    <row r="12" spans="2:11" ht="15.95" customHeight="1" x14ac:dyDescent="0.3">
      <c r="B12" s="10">
        <v>8</v>
      </c>
      <c r="C12" s="348" t="s">
        <v>63</v>
      </c>
      <c r="D12" s="348"/>
      <c r="E12" s="348" t="s">
        <v>63</v>
      </c>
      <c r="F12" s="348"/>
      <c r="G12" s="348"/>
      <c r="H12" s="348"/>
      <c r="I12" s="348"/>
      <c r="J12" s="348"/>
      <c r="K12" s="348"/>
    </row>
    <row r="13" spans="2:11" ht="15.95" customHeight="1" x14ac:dyDescent="0.3">
      <c r="B13" s="10">
        <v>9</v>
      </c>
      <c r="C13" s="348" t="s">
        <v>81</v>
      </c>
      <c r="D13" s="348"/>
      <c r="E13" s="345" t="s">
        <v>186</v>
      </c>
      <c r="F13" s="345"/>
      <c r="G13" s="345"/>
      <c r="H13" s="345"/>
      <c r="I13" s="345"/>
      <c r="J13" s="345"/>
      <c r="K13" s="345"/>
    </row>
    <row r="14" spans="2:11" ht="15.95" customHeight="1" x14ac:dyDescent="0.3">
      <c r="B14" s="10">
        <v>10</v>
      </c>
      <c r="C14" s="348" t="s">
        <v>82</v>
      </c>
      <c r="D14" s="348"/>
      <c r="E14" s="348" t="s">
        <v>194</v>
      </c>
      <c r="F14" s="348"/>
      <c r="G14" s="348"/>
      <c r="H14" s="348"/>
      <c r="I14" s="348"/>
      <c r="J14" s="348"/>
      <c r="K14" s="348"/>
    </row>
    <row r="15" spans="2:11" ht="15.95" customHeight="1" x14ac:dyDescent="0.3">
      <c r="B15" s="8">
        <v>11</v>
      </c>
      <c r="C15" s="347" t="s">
        <v>56</v>
      </c>
      <c r="D15" s="347"/>
      <c r="E15" s="347" t="s">
        <v>187</v>
      </c>
      <c r="F15" s="347"/>
      <c r="G15" s="347"/>
      <c r="H15" s="347"/>
      <c r="I15" s="347"/>
      <c r="J15" s="347"/>
      <c r="K15" s="347"/>
    </row>
    <row r="16" spans="2:11" ht="15.95" customHeight="1" x14ac:dyDescent="0.3">
      <c r="B16" s="10">
        <v>12</v>
      </c>
      <c r="C16" s="348" t="s">
        <v>83</v>
      </c>
      <c r="D16" s="348"/>
      <c r="E16" s="348" t="s">
        <v>83</v>
      </c>
      <c r="F16" s="348"/>
      <c r="G16" s="348"/>
      <c r="H16" s="348"/>
      <c r="I16" s="348"/>
      <c r="J16" s="348"/>
      <c r="K16" s="348"/>
    </row>
    <row r="17" spans="2:11" ht="15.95" customHeight="1" x14ac:dyDescent="0.3">
      <c r="B17" s="10">
        <v>13</v>
      </c>
      <c r="C17" s="348" t="s">
        <v>84</v>
      </c>
      <c r="D17" s="348"/>
      <c r="E17" s="348" t="s">
        <v>188</v>
      </c>
      <c r="F17" s="348"/>
      <c r="G17" s="348"/>
      <c r="H17" s="348"/>
      <c r="I17" s="348"/>
      <c r="J17" s="348"/>
      <c r="K17" s="348"/>
    </row>
    <row r="18" spans="2:11" ht="15.95" customHeight="1" x14ac:dyDescent="0.3">
      <c r="B18" s="10">
        <v>14</v>
      </c>
      <c r="C18" s="348" t="s">
        <v>85</v>
      </c>
      <c r="D18" s="348"/>
      <c r="E18" s="348" t="s">
        <v>85</v>
      </c>
      <c r="F18" s="348"/>
      <c r="G18" s="348"/>
      <c r="H18" s="348"/>
      <c r="I18" s="348"/>
      <c r="J18" s="348"/>
      <c r="K18" s="348"/>
    </row>
    <row r="19" spans="2:11" ht="15.95" customHeight="1" x14ac:dyDescent="0.3">
      <c r="B19" s="345">
        <v>15</v>
      </c>
      <c r="C19" s="348" t="s">
        <v>47</v>
      </c>
      <c r="D19" s="348"/>
      <c r="E19" s="348" t="s">
        <v>189</v>
      </c>
      <c r="F19" s="348"/>
      <c r="G19" s="348"/>
      <c r="H19" s="348"/>
      <c r="I19" s="348"/>
      <c r="J19" s="348"/>
      <c r="K19" s="348"/>
    </row>
    <row r="20" spans="2:11" ht="15.95" customHeight="1" x14ac:dyDescent="0.3">
      <c r="B20" s="345"/>
      <c r="C20" s="348"/>
      <c r="D20" s="348"/>
      <c r="E20" s="348" t="s">
        <v>190</v>
      </c>
      <c r="F20" s="348"/>
      <c r="G20" s="348"/>
      <c r="H20" s="348"/>
      <c r="I20" s="348"/>
      <c r="J20" s="348"/>
      <c r="K20" s="348"/>
    </row>
    <row r="21" spans="2:11" ht="15.95" customHeight="1" x14ac:dyDescent="0.3">
      <c r="B21" s="10">
        <v>16</v>
      </c>
      <c r="C21" s="348" t="s">
        <v>86</v>
      </c>
      <c r="D21" s="348"/>
      <c r="E21" s="345" t="s">
        <v>191</v>
      </c>
      <c r="F21" s="345"/>
      <c r="G21" s="345"/>
      <c r="H21" s="345"/>
      <c r="I21" s="345"/>
      <c r="J21" s="345"/>
      <c r="K21" s="345"/>
    </row>
    <row r="22" spans="2:11" ht="15.95" customHeight="1" x14ac:dyDescent="0.3">
      <c r="B22" s="10">
        <v>17</v>
      </c>
      <c r="C22" s="348" t="s">
        <v>87</v>
      </c>
      <c r="D22" s="348"/>
      <c r="E22" s="348" t="s">
        <v>192</v>
      </c>
      <c r="F22" s="348"/>
      <c r="G22" s="348"/>
      <c r="H22" s="348"/>
      <c r="I22" s="348"/>
      <c r="J22" s="348"/>
      <c r="K22" s="348"/>
    </row>
    <row r="23" spans="2:11" ht="15.95" customHeight="1" x14ac:dyDescent="0.3">
      <c r="B23" s="10">
        <v>18</v>
      </c>
      <c r="C23" s="348" t="s">
        <v>41</v>
      </c>
      <c r="D23" s="348"/>
      <c r="E23" s="348" t="s">
        <v>41</v>
      </c>
      <c r="F23" s="348"/>
      <c r="G23" s="348"/>
      <c r="H23" s="348"/>
      <c r="I23" s="348"/>
      <c r="J23" s="348"/>
      <c r="K23" s="348"/>
    </row>
    <row r="24" spans="2:11" ht="15.95" customHeight="1" x14ac:dyDescent="0.3">
      <c r="B24" s="10">
        <v>19</v>
      </c>
      <c r="C24" s="348" t="s">
        <v>88</v>
      </c>
      <c r="D24" s="348"/>
      <c r="E24" s="345" t="s">
        <v>193</v>
      </c>
      <c r="F24" s="345"/>
      <c r="G24" s="345"/>
      <c r="H24" s="345"/>
      <c r="I24" s="345"/>
      <c r="J24" s="345"/>
      <c r="K24" s="345"/>
    </row>
    <row r="26" spans="2:11" x14ac:dyDescent="0.3">
      <c r="B26" s="11" t="s">
        <v>197</v>
      </c>
    </row>
    <row r="27" spans="2:11" x14ac:dyDescent="0.3">
      <c r="B27" s="30" t="s">
        <v>195</v>
      </c>
    </row>
    <row r="28" spans="2:11" x14ac:dyDescent="0.3">
      <c r="B28" s="1" t="s">
        <v>196</v>
      </c>
    </row>
    <row r="47" spans="2:2" x14ac:dyDescent="0.3">
      <c r="B47" s="11" t="s">
        <v>198</v>
      </c>
    </row>
    <row r="48" spans="2:2" x14ac:dyDescent="0.3">
      <c r="B48" s="30" t="s">
        <v>241</v>
      </c>
    </row>
    <row r="49" spans="2:2" x14ac:dyDescent="0.3">
      <c r="B49" s="1" t="s">
        <v>200</v>
      </c>
    </row>
    <row r="50" spans="2:2" x14ac:dyDescent="0.3">
      <c r="B50" s="1" t="s">
        <v>201</v>
      </c>
    </row>
    <row r="90" spans="2:3" x14ac:dyDescent="0.3">
      <c r="B90" s="11" t="s">
        <v>199</v>
      </c>
    </row>
    <row r="91" spans="2:3" x14ac:dyDescent="0.3">
      <c r="B91" s="31" t="s">
        <v>242</v>
      </c>
      <c r="C91" s="13"/>
    </row>
    <row r="92" spans="2:3" x14ac:dyDescent="0.3">
      <c r="B92" s="31" t="s">
        <v>202</v>
      </c>
      <c r="C92" s="13"/>
    </row>
    <row r="93" spans="2:3" x14ac:dyDescent="0.3">
      <c r="B93" s="31" t="s">
        <v>203</v>
      </c>
      <c r="C93" s="13"/>
    </row>
  </sheetData>
  <mergeCells count="42">
    <mergeCell ref="E24:K24"/>
    <mergeCell ref="E19:K19"/>
    <mergeCell ref="E20:K20"/>
    <mergeCell ref="E21:K21"/>
    <mergeCell ref="E22:K22"/>
    <mergeCell ref="E23:K23"/>
    <mergeCell ref="E4:K4"/>
    <mergeCell ref="E5:K5"/>
    <mergeCell ref="E6:K6"/>
    <mergeCell ref="E7:K7"/>
    <mergeCell ref="E8:K8"/>
    <mergeCell ref="E14:K14"/>
    <mergeCell ref="E15:K15"/>
    <mergeCell ref="E16:K16"/>
    <mergeCell ref="E17:K17"/>
    <mergeCell ref="E18:K18"/>
    <mergeCell ref="E9:K9"/>
    <mergeCell ref="E10:K10"/>
    <mergeCell ref="E11:K11"/>
    <mergeCell ref="E12:K12"/>
    <mergeCell ref="E13:K13"/>
    <mergeCell ref="C24:D24"/>
    <mergeCell ref="C12:D12"/>
    <mergeCell ref="C13:D13"/>
    <mergeCell ref="C14:D14"/>
    <mergeCell ref="C15:D15"/>
    <mergeCell ref="C16:D16"/>
    <mergeCell ref="C17:D17"/>
    <mergeCell ref="C18:D18"/>
    <mergeCell ref="C19:D20"/>
    <mergeCell ref="C21:D21"/>
    <mergeCell ref="C22:D22"/>
    <mergeCell ref="C23:D23"/>
    <mergeCell ref="B19:B20"/>
    <mergeCell ref="C4:D4"/>
    <mergeCell ref="C5:D5"/>
    <mergeCell ref="C6:D6"/>
    <mergeCell ref="C7:D7"/>
    <mergeCell ref="C8:D8"/>
    <mergeCell ref="C9:D9"/>
    <mergeCell ref="C10:D10"/>
    <mergeCell ref="C11:D11"/>
  </mergeCells>
  <phoneticPr fontId="1" type="noConversion"/>
  <pageMargins left="0.25" right="0.25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Q133"/>
  <sheetViews>
    <sheetView topLeftCell="G1" workbookViewId="0">
      <selection activeCell="S3" sqref="S3:S4"/>
    </sheetView>
  </sheetViews>
  <sheetFormatPr defaultRowHeight="16.5" x14ac:dyDescent="0.3"/>
  <cols>
    <col min="6" max="7" width="18.25" customWidth="1"/>
    <col min="12" max="13" width="12.5" customWidth="1"/>
    <col min="14" max="14" width="12.875" customWidth="1"/>
    <col min="15" max="15" width="15.625" customWidth="1"/>
  </cols>
  <sheetData>
    <row r="2" spans="2:19" ht="17.25" thickBot="1" x14ac:dyDescent="0.35">
      <c r="B2" t="s">
        <v>15</v>
      </c>
      <c r="C2" t="s">
        <v>243</v>
      </c>
      <c r="D2" t="s">
        <v>13</v>
      </c>
      <c r="E2" t="s">
        <v>12</v>
      </c>
      <c r="F2" t="s">
        <v>73</v>
      </c>
      <c r="G2" t="s">
        <v>74</v>
      </c>
      <c r="H2" t="s">
        <v>19</v>
      </c>
      <c r="I2" t="s">
        <v>32</v>
      </c>
      <c r="J2" t="s">
        <v>36</v>
      </c>
      <c r="K2" t="s">
        <v>97</v>
      </c>
      <c r="L2" t="s">
        <v>101</v>
      </c>
      <c r="M2" t="s">
        <v>115</v>
      </c>
      <c r="N2" t="s">
        <v>106</v>
      </c>
      <c r="O2" t="s">
        <v>110</v>
      </c>
      <c r="P2" t="s">
        <v>119</v>
      </c>
      <c r="R2" t="s">
        <v>260</v>
      </c>
      <c r="S2" t="s">
        <v>347</v>
      </c>
    </row>
    <row r="3" spans="2:19" ht="18" thickTop="1" thickBot="1" x14ac:dyDescent="0.35">
      <c r="B3">
        <v>2022</v>
      </c>
      <c r="C3">
        <v>1970</v>
      </c>
      <c r="D3">
        <v>1</v>
      </c>
      <c r="E3">
        <v>1</v>
      </c>
      <c r="F3" t="s">
        <v>39</v>
      </c>
      <c r="G3" s="2" t="s">
        <v>76</v>
      </c>
      <c r="H3" t="s">
        <v>29</v>
      </c>
      <c r="I3" t="s">
        <v>269</v>
      </c>
      <c r="J3" t="s">
        <v>268</v>
      </c>
      <c r="K3" t="s">
        <v>34</v>
      </c>
      <c r="L3" t="s">
        <v>268</v>
      </c>
      <c r="M3" t="s">
        <v>268</v>
      </c>
      <c r="N3" t="s">
        <v>268</v>
      </c>
      <c r="O3" t="s">
        <v>268</v>
      </c>
      <c r="P3" s="86" t="s">
        <v>311</v>
      </c>
      <c r="R3" s="97" t="s">
        <v>318</v>
      </c>
      <c r="S3" s="102">
        <f>'작업계획서 양식'!H35</f>
        <v>12.399999999999999</v>
      </c>
    </row>
    <row r="4" spans="2:19" ht="17.25" thickBot="1" x14ac:dyDescent="0.35">
      <c r="B4">
        <v>2023</v>
      </c>
      <c r="C4">
        <v>1971</v>
      </c>
      <c r="D4">
        <v>2</v>
      </c>
      <c r="E4">
        <v>2</v>
      </c>
      <c r="F4" t="s">
        <v>40</v>
      </c>
      <c r="G4" s="3" t="s">
        <v>77</v>
      </c>
      <c r="H4" t="s">
        <v>30</v>
      </c>
      <c r="I4" t="s">
        <v>34</v>
      </c>
      <c r="J4" t="s">
        <v>317</v>
      </c>
      <c r="K4" t="s">
        <v>35</v>
      </c>
      <c r="L4" t="s">
        <v>102</v>
      </c>
      <c r="M4">
        <v>1</v>
      </c>
      <c r="N4" t="s">
        <v>107</v>
      </c>
      <c r="O4" t="s">
        <v>111</v>
      </c>
      <c r="P4">
        <v>0.1</v>
      </c>
      <c r="R4" t="s">
        <v>261</v>
      </c>
      <c r="S4" s="102">
        <f>'작업계획서 양식'!H36</f>
        <v>12</v>
      </c>
    </row>
    <row r="5" spans="2:19" ht="17.25" thickBot="1" x14ac:dyDescent="0.35">
      <c r="B5">
        <v>2024</v>
      </c>
      <c r="C5">
        <v>1972</v>
      </c>
      <c r="D5">
        <v>3</v>
      </c>
      <c r="E5">
        <v>3</v>
      </c>
      <c r="F5" t="s">
        <v>42</v>
      </c>
      <c r="G5" s="4" t="s">
        <v>78</v>
      </c>
      <c r="H5" t="s">
        <v>172</v>
      </c>
      <c r="I5" t="s">
        <v>35</v>
      </c>
      <c r="J5" t="s">
        <v>38</v>
      </c>
      <c r="K5" t="s">
        <v>98</v>
      </c>
      <c r="L5" t="s">
        <v>103</v>
      </c>
      <c r="M5">
        <v>2</v>
      </c>
      <c r="N5" t="s">
        <v>108</v>
      </c>
      <c r="O5" t="s">
        <v>122</v>
      </c>
      <c r="P5">
        <v>0.2</v>
      </c>
      <c r="R5" t="s">
        <v>262</v>
      </c>
    </row>
    <row r="6" spans="2:19" ht="17.25" thickBot="1" x14ac:dyDescent="0.35">
      <c r="B6">
        <v>2025</v>
      </c>
      <c r="C6">
        <v>1973</v>
      </c>
      <c r="D6">
        <v>4</v>
      </c>
      <c r="E6">
        <v>4</v>
      </c>
      <c r="F6" t="s">
        <v>43</v>
      </c>
      <c r="G6" s="3" t="s">
        <v>58</v>
      </c>
      <c r="H6" t="s">
        <v>173</v>
      </c>
      <c r="J6" t="s">
        <v>254</v>
      </c>
      <c r="L6" t="s">
        <v>104</v>
      </c>
      <c r="M6">
        <v>3</v>
      </c>
      <c r="N6" t="s">
        <v>109</v>
      </c>
      <c r="O6" t="s">
        <v>114</v>
      </c>
      <c r="P6">
        <v>0.3</v>
      </c>
      <c r="R6" t="s">
        <v>263</v>
      </c>
    </row>
    <row r="7" spans="2:19" ht="17.25" thickBot="1" x14ac:dyDescent="0.35">
      <c r="B7">
        <v>2026</v>
      </c>
      <c r="C7">
        <v>1974</v>
      </c>
      <c r="D7">
        <v>5</v>
      </c>
      <c r="E7">
        <v>5</v>
      </c>
      <c r="F7" t="s">
        <v>49</v>
      </c>
      <c r="G7" s="4" t="s">
        <v>79</v>
      </c>
      <c r="H7" t="s">
        <v>31</v>
      </c>
      <c r="J7" t="s">
        <v>255</v>
      </c>
      <c r="M7">
        <v>4</v>
      </c>
      <c r="O7" t="s">
        <v>113</v>
      </c>
      <c r="P7">
        <v>0.4</v>
      </c>
      <c r="R7" t="s">
        <v>264</v>
      </c>
    </row>
    <row r="8" spans="2:19" ht="17.25" thickBot="1" x14ac:dyDescent="0.35">
      <c r="B8">
        <v>2027</v>
      </c>
      <c r="C8">
        <v>1975</v>
      </c>
      <c r="D8">
        <v>6</v>
      </c>
      <c r="E8">
        <v>6</v>
      </c>
      <c r="F8" t="s">
        <v>50</v>
      </c>
      <c r="G8" s="3" t="s">
        <v>80</v>
      </c>
      <c r="O8" t="s">
        <v>112</v>
      </c>
      <c r="P8">
        <v>0.5</v>
      </c>
    </row>
    <row r="9" spans="2:19" ht="17.25" thickBot="1" x14ac:dyDescent="0.35">
      <c r="B9">
        <v>2028</v>
      </c>
      <c r="C9">
        <v>1976</v>
      </c>
      <c r="D9">
        <v>7</v>
      </c>
      <c r="E9">
        <v>7</v>
      </c>
      <c r="F9" t="s">
        <v>44</v>
      </c>
      <c r="G9" s="4" t="s">
        <v>63</v>
      </c>
      <c r="P9">
        <v>0.6</v>
      </c>
    </row>
    <row r="10" spans="2:19" ht="17.25" thickBot="1" x14ac:dyDescent="0.35">
      <c r="B10">
        <v>2029</v>
      </c>
      <c r="C10">
        <v>1977</v>
      </c>
      <c r="D10">
        <v>8</v>
      </c>
      <c r="E10">
        <v>8</v>
      </c>
      <c r="F10" t="s">
        <v>45</v>
      </c>
      <c r="G10" s="3" t="s">
        <v>81</v>
      </c>
      <c r="P10">
        <v>0.7</v>
      </c>
    </row>
    <row r="11" spans="2:19" ht="17.25" thickBot="1" x14ac:dyDescent="0.35">
      <c r="B11">
        <v>2030</v>
      </c>
      <c r="C11">
        <v>1978</v>
      </c>
      <c r="D11">
        <v>9</v>
      </c>
      <c r="E11">
        <v>9</v>
      </c>
      <c r="F11" t="s">
        <v>46</v>
      </c>
      <c r="G11" s="4" t="s">
        <v>82</v>
      </c>
      <c r="P11">
        <v>0.8</v>
      </c>
    </row>
    <row r="12" spans="2:19" ht="17.25" thickBot="1" x14ac:dyDescent="0.35">
      <c r="B12">
        <v>2031</v>
      </c>
      <c r="C12">
        <v>1979</v>
      </c>
      <c r="D12">
        <v>10</v>
      </c>
      <c r="E12">
        <v>10</v>
      </c>
      <c r="F12" t="s">
        <v>48</v>
      </c>
      <c r="G12" s="3" t="s">
        <v>56</v>
      </c>
      <c r="P12">
        <v>0.9</v>
      </c>
    </row>
    <row r="13" spans="2:19" ht="17.25" thickBot="1" x14ac:dyDescent="0.35">
      <c r="B13">
        <v>2032</v>
      </c>
      <c r="C13">
        <v>1980</v>
      </c>
      <c r="D13">
        <v>11</v>
      </c>
      <c r="E13">
        <v>11</v>
      </c>
      <c r="F13" t="s">
        <v>64</v>
      </c>
      <c r="G13" s="4" t="s">
        <v>83</v>
      </c>
      <c r="P13">
        <v>1</v>
      </c>
    </row>
    <row r="14" spans="2:19" ht="17.25" thickBot="1" x14ac:dyDescent="0.35">
      <c r="B14">
        <v>2033</v>
      </c>
      <c r="C14">
        <v>1981</v>
      </c>
      <c r="D14">
        <v>12</v>
      </c>
      <c r="E14">
        <v>12</v>
      </c>
      <c r="F14" t="s">
        <v>65</v>
      </c>
      <c r="G14" s="3" t="s">
        <v>84</v>
      </c>
    </row>
    <row r="15" spans="2:19" ht="17.25" thickBot="1" x14ac:dyDescent="0.35">
      <c r="B15">
        <v>2034</v>
      </c>
      <c r="C15">
        <v>1982</v>
      </c>
      <c r="E15">
        <v>13</v>
      </c>
      <c r="F15" t="s">
        <v>66</v>
      </c>
      <c r="G15" s="4" t="s">
        <v>85</v>
      </c>
    </row>
    <row r="16" spans="2:19" ht="17.25" thickBot="1" x14ac:dyDescent="0.35">
      <c r="B16">
        <v>2035</v>
      </c>
      <c r="C16">
        <v>1983</v>
      </c>
      <c r="E16">
        <v>14</v>
      </c>
      <c r="F16" t="s">
        <v>67</v>
      </c>
      <c r="G16" s="3" t="s">
        <v>47</v>
      </c>
    </row>
    <row r="17" spans="2:43" ht="17.25" thickBot="1" x14ac:dyDescent="0.35">
      <c r="B17">
        <v>2036</v>
      </c>
      <c r="C17">
        <v>1984</v>
      </c>
      <c r="E17">
        <v>15</v>
      </c>
      <c r="F17" t="s">
        <v>51</v>
      </c>
      <c r="G17" s="4" t="s">
        <v>86</v>
      </c>
    </row>
    <row r="18" spans="2:43" ht="17.25" thickBot="1" x14ac:dyDescent="0.35">
      <c r="B18">
        <v>2037</v>
      </c>
      <c r="C18">
        <v>1985</v>
      </c>
      <c r="E18">
        <v>16</v>
      </c>
      <c r="F18" t="s">
        <v>52</v>
      </c>
      <c r="G18" s="3" t="s">
        <v>87</v>
      </c>
    </row>
    <row r="19" spans="2:43" ht="17.25" thickBot="1" x14ac:dyDescent="0.35">
      <c r="B19">
        <v>2038</v>
      </c>
      <c r="C19">
        <v>1986</v>
      </c>
      <c r="E19">
        <v>17</v>
      </c>
      <c r="F19" t="s">
        <v>53</v>
      </c>
      <c r="G19" s="4" t="s">
        <v>41</v>
      </c>
    </row>
    <row r="20" spans="2:43" ht="17.25" thickBot="1" x14ac:dyDescent="0.35">
      <c r="B20">
        <v>2039</v>
      </c>
      <c r="C20">
        <v>1987</v>
      </c>
      <c r="E20">
        <v>18</v>
      </c>
      <c r="F20" t="s">
        <v>54</v>
      </c>
      <c r="G20" s="3" t="s">
        <v>88</v>
      </c>
    </row>
    <row r="21" spans="2:43" ht="17.25" thickBot="1" x14ac:dyDescent="0.35">
      <c r="B21">
        <v>2040</v>
      </c>
      <c r="C21">
        <v>1988</v>
      </c>
      <c r="E21">
        <v>19</v>
      </c>
      <c r="F21" t="s">
        <v>55</v>
      </c>
      <c r="G21" s="3"/>
    </row>
    <row r="22" spans="2:43" x14ac:dyDescent="0.3">
      <c r="B22">
        <v>2041</v>
      </c>
      <c r="C22">
        <v>1989</v>
      </c>
      <c r="E22">
        <v>20</v>
      </c>
      <c r="F22" t="s">
        <v>57</v>
      </c>
    </row>
    <row r="23" spans="2:43" x14ac:dyDescent="0.3">
      <c r="B23">
        <v>2042</v>
      </c>
      <c r="C23">
        <v>1990</v>
      </c>
      <c r="E23">
        <v>21</v>
      </c>
      <c r="F23" t="s">
        <v>59</v>
      </c>
    </row>
    <row r="24" spans="2:43" x14ac:dyDescent="0.3">
      <c r="B24">
        <v>2043</v>
      </c>
      <c r="C24">
        <v>1991</v>
      </c>
      <c r="E24">
        <v>22</v>
      </c>
      <c r="F24" t="s">
        <v>60</v>
      </c>
    </row>
    <row r="25" spans="2:43" ht="81.75" customHeight="1" x14ac:dyDescent="0.3">
      <c r="B25">
        <v>2044</v>
      </c>
      <c r="C25">
        <v>1992</v>
      </c>
      <c r="E25">
        <v>23</v>
      </c>
      <c r="F25" t="s">
        <v>61</v>
      </c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</row>
    <row r="26" spans="2:43" x14ac:dyDescent="0.3">
      <c r="B26">
        <v>2045</v>
      </c>
      <c r="C26">
        <v>1993</v>
      </c>
      <c r="E26">
        <v>24</v>
      </c>
      <c r="F26" t="s">
        <v>62</v>
      </c>
    </row>
    <row r="27" spans="2:43" x14ac:dyDescent="0.3">
      <c r="B27">
        <v>2046</v>
      </c>
      <c r="C27">
        <v>1994</v>
      </c>
      <c r="E27">
        <v>25</v>
      </c>
      <c r="F27" t="s">
        <v>68</v>
      </c>
    </row>
    <row r="28" spans="2:43" x14ac:dyDescent="0.3">
      <c r="B28">
        <v>2047</v>
      </c>
      <c r="C28">
        <v>1995</v>
      </c>
      <c r="E28">
        <v>26</v>
      </c>
      <c r="F28" t="s">
        <v>69</v>
      </c>
    </row>
    <row r="29" spans="2:43" x14ac:dyDescent="0.3">
      <c r="B29">
        <v>2048</v>
      </c>
      <c r="C29">
        <v>1996</v>
      </c>
      <c r="E29">
        <v>27</v>
      </c>
      <c r="F29" t="s">
        <v>70</v>
      </c>
    </row>
    <row r="30" spans="2:43" x14ac:dyDescent="0.3">
      <c r="B30">
        <v>2049</v>
      </c>
      <c r="C30">
        <v>1997</v>
      </c>
      <c r="E30">
        <v>28</v>
      </c>
      <c r="F30" t="s">
        <v>71</v>
      </c>
    </row>
    <row r="31" spans="2:43" ht="17.100000000000001" x14ac:dyDescent="0.45">
      <c r="B31">
        <v>2050</v>
      </c>
      <c r="C31">
        <v>1998</v>
      </c>
      <c r="E31">
        <v>29</v>
      </c>
    </row>
    <row r="32" spans="2:43" x14ac:dyDescent="0.3">
      <c r="B32">
        <v>2051</v>
      </c>
      <c r="C32">
        <v>1999</v>
      </c>
      <c r="E32">
        <v>30</v>
      </c>
    </row>
    <row r="33" spans="2:5" x14ac:dyDescent="0.3">
      <c r="B33">
        <v>2052</v>
      </c>
      <c r="C33">
        <v>2000</v>
      </c>
      <c r="E33">
        <v>31</v>
      </c>
    </row>
    <row r="34" spans="2:5" x14ac:dyDescent="0.3">
      <c r="B34">
        <v>2053</v>
      </c>
      <c r="C34">
        <v>2001</v>
      </c>
    </row>
    <row r="35" spans="2:5" x14ac:dyDescent="0.3">
      <c r="B35">
        <v>2054</v>
      </c>
      <c r="C35">
        <v>2002</v>
      </c>
    </row>
    <row r="36" spans="2:5" x14ac:dyDescent="0.3">
      <c r="B36">
        <v>2055</v>
      </c>
      <c r="C36">
        <v>2003</v>
      </c>
    </row>
    <row r="37" spans="2:5" x14ac:dyDescent="0.3">
      <c r="B37">
        <v>2056</v>
      </c>
      <c r="C37">
        <v>2004</v>
      </c>
    </row>
    <row r="38" spans="2:5" x14ac:dyDescent="0.3">
      <c r="B38">
        <v>2057</v>
      </c>
      <c r="C38">
        <v>2005</v>
      </c>
    </row>
    <row r="39" spans="2:5" x14ac:dyDescent="0.3">
      <c r="B39">
        <v>2058</v>
      </c>
      <c r="C39">
        <v>2006</v>
      </c>
    </row>
    <row r="40" spans="2:5" x14ac:dyDescent="0.3">
      <c r="B40">
        <v>2059</v>
      </c>
      <c r="C40">
        <v>2007</v>
      </c>
    </row>
    <row r="41" spans="2:5" x14ac:dyDescent="0.3">
      <c r="B41">
        <v>2060</v>
      </c>
      <c r="C41">
        <v>2008</v>
      </c>
    </row>
    <row r="42" spans="2:5" x14ac:dyDescent="0.3">
      <c r="B42">
        <v>2061</v>
      </c>
      <c r="C42">
        <v>2009</v>
      </c>
    </row>
    <row r="43" spans="2:5" x14ac:dyDescent="0.3">
      <c r="B43">
        <v>2062</v>
      </c>
      <c r="C43">
        <v>2010</v>
      </c>
    </row>
    <row r="44" spans="2:5" x14ac:dyDescent="0.3">
      <c r="B44">
        <v>2063</v>
      </c>
      <c r="C44">
        <v>2011</v>
      </c>
    </row>
    <row r="45" spans="2:5" x14ac:dyDescent="0.3">
      <c r="B45">
        <v>2064</v>
      </c>
      <c r="C45">
        <v>2012</v>
      </c>
    </row>
    <row r="46" spans="2:5" x14ac:dyDescent="0.3">
      <c r="B46">
        <v>2065</v>
      </c>
      <c r="C46">
        <v>2013</v>
      </c>
    </row>
    <row r="47" spans="2:5" x14ac:dyDescent="0.3">
      <c r="B47">
        <v>2066</v>
      </c>
      <c r="C47">
        <v>2014</v>
      </c>
    </row>
    <row r="48" spans="2:5" x14ac:dyDescent="0.3">
      <c r="B48">
        <v>2067</v>
      </c>
      <c r="C48">
        <v>2015</v>
      </c>
    </row>
    <row r="49" spans="2:3" x14ac:dyDescent="0.3">
      <c r="B49">
        <v>2068</v>
      </c>
      <c r="C49">
        <v>2016</v>
      </c>
    </row>
    <row r="50" spans="2:3" x14ac:dyDescent="0.3">
      <c r="B50">
        <v>2069</v>
      </c>
      <c r="C50">
        <v>2017</v>
      </c>
    </row>
    <row r="51" spans="2:3" x14ac:dyDescent="0.3">
      <c r="B51">
        <v>2070</v>
      </c>
      <c r="C51">
        <v>2018</v>
      </c>
    </row>
    <row r="52" spans="2:3" x14ac:dyDescent="0.3">
      <c r="B52">
        <v>2071</v>
      </c>
      <c r="C52">
        <v>2019</v>
      </c>
    </row>
    <row r="53" spans="2:3" x14ac:dyDescent="0.3">
      <c r="B53">
        <v>2072</v>
      </c>
      <c r="C53">
        <v>2020</v>
      </c>
    </row>
    <row r="54" spans="2:3" x14ac:dyDescent="0.3">
      <c r="B54">
        <v>2073</v>
      </c>
      <c r="C54">
        <v>2021</v>
      </c>
    </row>
    <row r="55" spans="2:3" x14ac:dyDescent="0.3">
      <c r="B55">
        <v>2074</v>
      </c>
      <c r="C55">
        <v>2022</v>
      </c>
    </row>
    <row r="56" spans="2:3" x14ac:dyDescent="0.3">
      <c r="B56">
        <v>2075</v>
      </c>
      <c r="C56">
        <v>2023</v>
      </c>
    </row>
    <row r="57" spans="2:3" x14ac:dyDescent="0.3">
      <c r="B57">
        <v>2076</v>
      </c>
      <c r="C57">
        <v>2024</v>
      </c>
    </row>
    <row r="58" spans="2:3" x14ac:dyDescent="0.3">
      <c r="B58">
        <v>2077</v>
      </c>
      <c r="C58">
        <v>2025</v>
      </c>
    </row>
    <row r="59" spans="2:3" x14ac:dyDescent="0.3">
      <c r="B59">
        <v>2078</v>
      </c>
      <c r="C59">
        <v>2026</v>
      </c>
    </row>
    <row r="60" spans="2:3" x14ac:dyDescent="0.3">
      <c r="B60">
        <v>2079</v>
      </c>
      <c r="C60">
        <v>2027</v>
      </c>
    </row>
    <row r="61" spans="2:3" x14ac:dyDescent="0.3">
      <c r="B61">
        <v>2080</v>
      </c>
      <c r="C61">
        <v>2028</v>
      </c>
    </row>
    <row r="62" spans="2:3" x14ac:dyDescent="0.3">
      <c r="B62">
        <v>2081</v>
      </c>
      <c r="C62">
        <v>2029</v>
      </c>
    </row>
    <row r="63" spans="2:3" x14ac:dyDescent="0.3">
      <c r="B63">
        <v>2082</v>
      </c>
      <c r="C63">
        <v>2030</v>
      </c>
    </row>
    <row r="64" spans="2:3" x14ac:dyDescent="0.3">
      <c r="B64">
        <v>2083</v>
      </c>
      <c r="C64">
        <v>2031</v>
      </c>
    </row>
    <row r="65" spans="2:3" x14ac:dyDescent="0.3">
      <c r="B65">
        <v>2084</v>
      </c>
      <c r="C65">
        <v>2032</v>
      </c>
    </row>
    <row r="66" spans="2:3" x14ac:dyDescent="0.3">
      <c r="B66">
        <v>2085</v>
      </c>
      <c r="C66">
        <v>2033</v>
      </c>
    </row>
    <row r="67" spans="2:3" x14ac:dyDescent="0.3">
      <c r="B67">
        <v>2086</v>
      </c>
      <c r="C67">
        <v>2034</v>
      </c>
    </row>
    <row r="68" spans="2:3" x14ac:dyDescent="0.3">
      <c r="B68">
        <v>2087</v>
      </c>
      <c r="C68">
        <v>2035</v>
      </c>
    </row>
    <row r="69" spans="2:3" x14ac:dyDescent="0.3">
      <c r="B69">
        <v>2088</v>
      </c>
      <c r="C69">
        <v>2036</v>
      </c>
    </row>
    <row r="70" spans="2:3" x14ac:dyDescent="0.3">
      <c r="B70">
        <v>2089</v>
      </c>
      <c r="C70">
        <v>2037</v>
      </c>
    </row>
    <row r="71" spans="2:3" x14ac:dyDescent="0.3">
      <c r="B71">
        <v>2090</v>
      </c>
      <c r="C71">
        <v>2038</v>
      </c>
    </row>
    <row r="72" spans="2:3" x14ac:dyDescent="0.3">
      <c r="B72">
        <v>2091</v>
      </c>
      <c r="C72">
        <v>2039</v>
      </c>
    </row>
    <row r="73" spans="2:3" x14ac:dyDescent="0.3">
      <c r="B73">
        <v>2092</v>
      </c>
      <c r="C73">
        <v>2040</v>
      </c>
    </row>
    <row r="74" spans="2:3" x14ac:dyDescent="0.3">
      <c r="B74">
        <v>2093</v>
      </c>
      <c r="C74">
        <v>2041</v>
      </c>
    </row>
    <row r="75" spans="2:3" x14ac:dyDescent="0.3">
      <c r="B75">
        <v>2094</v>
      </c>
      <c r="C75">
        <v>2042</v>
      </c>
    </row>
    <row r="76" spans="2:3" x14ac:dyDescent="0.3">
      <c r="B76">
        <v>2095</v>
      </c>
      <c r="C76">
        <v>2043</v>
      </c>
    </row>
    <row r="77" spans="2:3" x14ac:dyDescent="0.3">
      <c r="B77">
        <v>2096</v>
      </c>
      <c r="C77">
        <v>2044</v>
      </c>
    </row>
    <row r="78" spans="2:3" x14ac:dyDescent="0.3">
      <c r="B78">
        <v>2097</v>
      </c>
      <c r="C78">
        <v>2045</v>
      </c>
    </row>
    <row r="79" spans="2:3" x14ac:dyDescent="0.3">
      <c r="B79">
        <v>2098</v>
      </c>
      <c r="C79">
        <v>2046</v>
      </c>
    </row>
    <row r="80" spans="2:3" x14ac:dyDescent="0.3">
      <c r="B80">
        <v>2099</v>
      </c>
      <c r="C80">
        <v>2047</v>
      </c>
    </row>
    <row r="81" spans="2:3" x14ac:dyDescent="0.3">
      <c r="B81">
        <v>2100</v>
      </c>
      <c r="C81">
        <v>2048</v>
      </c>
    </row>
    <row r="82" spans="2:3" x14ac:dyDescent="0.3">
      <c r="C82">
        <v>2049</v>
      </c>
    </row>
    <row r="83" spans="2:3" x14ac:dyDescent="0.3">
      <c r="C83">
        <v>2050</v>
      </c>
    </row>
    <row r="84" spans="2:3" x14ac:dyDescent="0.3">
      <c r="C84">
        <v>2051</v>
      </c>
    </row>
    <row r="85" spans="2:3" x14ac:dyDescent="0.3">
      <c r="C85">
        <v>2052</v>
      </c>
    </row>
    <row r="86" spans="2:3" x14ac:dyDescent="0.3">
      <c r="C86">
        <v>2053</v>
      </c>
    </row>
    <row r="87" spans="2:3" x14ac:dyDescent="0.3">
      <c r="C87">
        <v>2054</v>
      </c>
    </row>
    <row r="88" spans="2:3" x14ac:dyDescent="0.3">
      <c r="C88">
        <v>2055</v>
      </c>
    </row>
    <row r="89" spans="2:3" x14ac:dyDescent="0.3">
      <c r="C89">
        <v>2056</v>
      </c>
    </row>
    <row r="90" spans="2:3" x14ac:dyDescent="0.3">
      <c r="C90">
        <v>2057</v>
      </c>
    </row>
    <row r="91" spans="2:3" x14ac:dyDescent="0.3">
      <c r="C91">
        <v>2058</v>
      </c>
    </row>
    <row r="92" spans="2:3" x14ac:dyDescent="0.3">
      <c r="C92">
        <v>2059</v>
      </c>
    </row>
    <row r="93" spans="2:3" x14ac:dyDescent="0.3">
      <c r="C93">
        <v>2060</v>
      </c>
    </row>
    <row r="94" spans="2:3" x14ac:dyDescent="0.3">
      <c r="C94">
        <v>2061</v>
      </c>
    </row>
    <row r="95" spans="2:3" x14ac:dyDescent="0.3">
      <c r="C95">
        <v>2062</v>
      </c>
    </row>
    <row r="96" spans="2:3" x14ac:dyDescent="0.3">
      <c r="C96">
        <v>2063</v>
      </c>
    </row>
    <row r="97" spans="3:3" x14ac:dyDescent="0.3">
      <c r="C97">
        <v>2064</v>
      </c>
    </row>
    <row r="98" spans="3:3" x14ac:dyDescent="0.3">
      <c r="C98">
        <v>2065</v>
      </c>
    </row>
    <row r="99" spans="3:3" x14ac:dyDescent="0.3">
      <c r="C99">
        <v>2066</v>
      </c>
    </row>
    <row r="100" spans="3:3" x14ac:dyDescent="0.3">
      <c r="C100">
        <v>2067</v>
      </c>
    </row>
    <row r="101" spans="3:3" x14ac:dyDescent="0.3">
      <c r="C101">
        <v>2068</v>
      </c>
    </row>
    <row r="102" spans="3:3" x14ac:dyDescent="0.3">
      <c r="C102">
        <v>2069</v>
      </c>
    </row>
    <row r="103" spans="3:3" x14ac:dyDescent="0.3">
      <c r="C103">
        <v>2070</v>
      </c>
    </row>
    <row r="104" spans="3:3" x14ac:dyDescent="0.3">
      <c r="C104">
        <v>2071</v>
      </c>
    </row>
    <row r="105" spans="3:3" x14ac:dyDescent="0.3">
      <c r="C105">
        <v>2072</v>
      </c>
    </row>
    <row r="106" spans="3:3" x14ac:dyDescent="0.3">
      <c r="C106">
        <v>2073</v>
      </c>
    </row>
    <row r="107" spans="3:3" x14ac:dyDescent="0.3">
      <c r="C107">
        <v>2074</v>
      </c>
    </row>
    <row r="108" spans="3:3" x14ac:dyDescent="0.3">
      <c r="C108">
        <v>2075</v>
      </c>
    </row>
    <row r="109" spans="3:3" x14ac:dyDescent="0.3">
      <c r="C109">
        <v>2076</v>
      </c>
    </row>
    <row r="110" spans="3:3" x14ac:dyDescent="0.3">
      <c r="C110">
        <v>2077</v>
      </c>
    </row>
    <row r="111" spans="3:3" x14ac:dyDescent="0.3">
      <c r="C111">
        <v>2078</v>
      </c>
    </row>
    <row r="112" spans="3:3" x14ac:dyDescent="0.3">
      <c r="C112">
        <v>2079</v>
      </c>
    </row>
    <row r="113" spans="3:3" x14ac:dyDescent="0.3">
      <c r="C113">
        <v>2080</v>
      </c>
    </row>
    <row r="114" spans="3:3" x14ac:dyDescent="0.3">
      <c r="C114">
        <v>2081</v>
      </c>
    </row>
    <row r="115" spans="3:3" x14ac:dyDescent="0.3">
      <c r="C115">
        <v>2082</v>
      </c>
    </row>
    <row r="116" spans="3:3" x14ac:dyDescent="0.3">
      <c r="C116">
        <v>2083</v>
      </c>
    </row>
    <row r="117" spans="3:3" x14ac:dyDescent="0.3">
      <c r="C117">
        <v>2084</v>
      </c>
    </row>
    <row r="118" spans="3:3" x14ac:dyDescent="0.3">
      <c r="C118">
        <v>2085</v>
      </c>
    </row>
    <row r="119" spans="3:3" x14ac:dyDescent="0.3">
      <c r="C119">
        <v>2086</v>
      </c>
    </row>
    <row r="120" spans="3:3" x14ac:dyDescent="0.3">
      <c r="C120">
        <v>2087</v>
      </c>
    </row>
    <row r="121" spans="3:3" x14ac:dyDescent="0.3">
      <c r="C121">
        <v>2088</v>
      </c>
    </row>
    <row r="122" spans="3:3" x14ac:dyDescent="0.3">
      <c r="C122">
        <v>2089</v>
      </c>
    </row>
    <row r="123" spans="3:3" x14ac:dyDescent="0.3">
      <c r="C123">
        <v>2090</v>
      </c>
    </row>
    <row r="124" spans="3:3" x14ac:dyDescent="0.3">
      <c r="C124">
        <v>2091</v>
      </c>
    </row>
    <row r="125" spans="3:3" x14ac:dyDescent="0.3">
      <c r="C125">
        <v>2092</v>
      </c>
    </row>
    <row r="126" spans="3:3" x14ac:dyDescent="0.3">
      <c r="C126">
        <v>2093</v>
      </c>
    </row>
    <row r="127" spans="3:3" x14ac:dyDescent="0.3">
      <c r="C127">
        <v>2094</v>
      </c>
    </row>
    <row r="128" spans="3:3" x14ac:dyDescent="0.3">
      <c r="C128">
        <v>2095</v>
      </c>
    </row>
    <row r="129" spans="3:3" x14ac:dyDescent="0.3">
      <c r="C129">
        <v>2096</v>
      </c>
    </row>
    <row r="130" spans="3:3" x14ac:dyDescent="0.3">
      <c r="C130">
        <v>2097</v>
      </c>
    </row>
    <row r="131" spans="3:3" x14ac:dyDescent="0.3">
      <c r="C131">
        <v>2098</v>
      </c>
    </row>
    <row r="132" spans="3:3" x14ac:dyDescent="0.3">
      <c r="C132">
        <v>2099</v>
      </c>
    </row>
    <row r="133" spans="3:3" x14ac:dyDescent="0.3">
      <c r="C133">
        <v>2100</v>
      </c>
    </row>
  </sheetData>
  <mergeCells count="1">
    <mergeCell ref="H25:AQ25"/>
  </mergeCells>
  <phoneticPr fontId="1" type="noConversion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15</xdr:col>
                    <xdr:colOff>123825</xdr:colOff>
                    <xdr:row>23</xdr:row>
                    <xdr:rowOff>0</xdr:rowOff>
                  </from>
                  <to>
                    <xdr:col>17</xdr:col>
                    <xdr:colOff>38100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25</xdr:col>
                    <xdr:colOff>114300</xdr:colOff>
                    <xdr:row>23</xdr:row>
                    <xdr:rowOff>0</xdr:rowOff>
                  </from>
                  <to>
                    <xdr:col>27</xdr:col>
                    <xdr:colOff>28575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36</xdr:col>
                    <xdr:colOff>123825</xdr:colOff>
                    <xdr:row>23</xdr:row>
                    <xdr:rowOff>0</xdr:rowOff>
                  </from>
                  <to>
                    <xdr:col>38</xdr:col>
                    <xdr:colOff>28575</xdr:colOff>
                    <xdr:row>24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3</vt:i4>
      </vt:variant>
    </vt:vector>
  </HeadingPairs>
  <TitlesOfParts>
    <vt:vector size="7" baseType="lpstr">
      <vt:lpstr>머리말</vt:lpstr>
      <vt:lpstr>작업계획서 양식</vt:lpstr>
      <vt:lpstr>참고</vt:lpstr>
      <vt:lpstr>입력데이터</vt:lpstr>
      <vt:lpstr>머리말!Print_Area</vt:lpstr>
      <vt:lpstr>'작업계획서 양식'!Print_Area</vt:lpstr>
      <vt:lpstr>참고!Print_Area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사용자</dc:creator>
  <cp:lastModifiedBy>dong</cp:lastModifiedBy>
  <cp:lastPrinted>2022-11-22T04:26:29Z</cp:lastPrinted>
  <dcterms:created xsi:type="dcterms:W3CDTF">2022-03-01T04:26:07Z</dcterms:created>
  <dcterms:modified xsi:type="dcterms:W3CDTF">2023-05-08T01:51:32Z</dcterms:modified>
</cp:coreProperties>
</file>